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reiderēšana-2018\"/>
    </mc:Choice>
  </mc:AlternateContent>
  <xr:revisionPtr revIDLastSave="0" documentId="10_ncr:8100000_{DCBCC26E-E3CB-4F2F-9D6C-8270221AC328}" xr6:coauthVersionLast="32" xr6:coauthVersionMax="32" xr10:uidLastSave="{00000000-0000-0000-0000-000000000000}"/>
  <bookViews>
    <workbookView xWindow="120" yWindow="60" windowWidth="28635" windowHeight="1278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5" i="1" l="1"/>
  <c r="F34" i="1"/>
  <c r="G7" i="1"/>
  <c r="G6" i="1"/>
  <c r="G5" i="1"/>
  <c r="G4" i="1"/>
  <c r="F7" i="1"/>
  <c r="F6" i="1"/>
  <c r="F5" i="1"/>
  <c r="F4" i="1"/>
  <c r="G37" i="1" l="1"/>
  <c r="G36" i="1"/>
  <c r="G35" i="1"/>
  <c r="G34" i="1"/>
  <c r="F37" i="1"/>
  <c r="F36" i="1"/>
  <c r="F38" i="1" s="1"/>
  <c r="G38" i="1" l="1"/>
  <c r="E21" i="1"/>
  <c r="E20" i="1"/>
  <c r="F8" i="1" l="1"/>
  <c r="E19" i="1"/>
  <c r="E18" i="1"/>
  <c r="E22" i="1" l="1"/>
  <c r="G8" i="1"/>
</calcChain>
</file>

<file path=xl/sharedStrings.xml><?xml version="1.0" encoding="utf-8"?>
<sst xmlns="http://schemas.openxmlformats.org/spreadsheetml/2006/main" count="85" uniqueCount="41">
  <si>
    <t>tiek noteikts balstoties šādiem vērtēšanas kritērijiem un to īpatsvariem</t>
  </si>
  <si>
    <t>Kritēriju aprēķinu formulas</t>
  </si>
  <si>
    <t>Kritērijs</t>
  </si>
  <si>
    <t>A</t>
  </si>
  <si>
    <t>B</t>
  </si>
  <si>
    <t>C</t>
  </si>
  <si>
    <t>D</t>
  </si>
  <si>
    <t>ZS "Viļņi" piedāvājuma kritēriju aprēķi pēc formulām</t>
  </si>
  <si>
    <t>Kopā iegūtais punktu skaits 1.daļā</t>
  </si>
  <si>
    <t>Kopā iegūtais punktu skaits 2.daļā</t>
  </si>
  <si>
    <t>Kopā iegūtais punktu skaits 3.daļā</t>
  </si>
  <si>
    <t xml:space="preserve">Pašvaldības ceļu greiderēšana EUR/1km (faktisko km)-C klasei visā ceļa platumā </t>
  </si>
  <si>
    <t>Iesēdumu un bedru labošana grants seguma ceļiem (grants uzbēršana ar pretendenta materiālu) EUR/1m3</t>
  </si>
  <si>
    <t>VAS "Latvijas autoceļu uzturētājs"piedāvājuma kritēriju aprēķini pēc formulām</t>
  </si>
  <si>
    <t xml:space="preserve">Pašvaldības ceļu greiderēšana EUR/1km (faktisko km)-D klasei visā ceļa platumā </t>
  </si>
  <si>
    <t>/A.Veiss/</t>
  </si>
  <si>
    <t>Komisijas priekšsēdētājs</t>
  </si>
  <si>
    <t>/A.Šakals/</t>
  </si>
  <si>
    <t>Komisijas locekļi:</t>
  </si>
  <si>
    <t>Kritērijs A =35*(lētākā pied.cena/vērtējamā pied. cena</t>
  </si>
  <si>
    <t>Kritērijs B=40* (lētākā pied.cena/ vērtējamā pied. cena)</t>
  </si>
  <si>
    <t>Kritērijs C=5*(lētākā piedāvātā cena/vērtējamā pied. cena)</t>
  </si>
  <si>
    <t>Kritērijs D=20*( lētākā piedāvātā cena/vērtējamā pied. cena)</t>
  </si>
  <si>
    <t>Kritērijs C=5*(lētākā piedāvātā cena/vērt.piedāvāj. cena)</t>
  </si>
  <si>
    <t>Kritērijs D=20*( lētākā piedāvātā cena/vēert.piedāvāj. cena)</t>
  </si>
  <si>
    <t>Kritērijs C=5*(lētākā piedāvātā cena/vērt.piedāv. cena)</t>
  </si>
  <si>
    <t>Kritērijs D=20*( lētākā piedāvātā cena/vērt.piedāv.cena)</t>
  </si>
  <si>
    <t>ZS "Viļņi" piedāvātā cena bez PVN EUR</t>
  </si>
  <si>
    <t>VAS "Latvijas autoceļu uzturētājs" piedāvātā cena bez PVN EUR</t>
  </si>
  <si>
    <t>Komisijas priekšsēdētāja vietniece:</t>
  </si>
  <si>
    <t>Komisijas priekšsēdētājs:</t>
  </si>
  <si>
    <t>/A.Veidele/</t>
  </si>
  <si>
    <t>Greidera vienas stundas darbs nobrauktuvju un laukumu planēšanai</t>
  </si>
  <si>
    <t>/I.Vaiteika/</t>
  </si>
  <si>
    <t>/D.Tapiņa/</t>
  </si>
  <si>
    <t>Kritērijs A =25*(lētākā pied.cena/vērtējamā pied. cena</t>
  </si>
  <si>
    <r>
      <t>Saimnieciski izdevīgākais piedāvājums 1.iepirkuma daļā:</t>
    </r>
    <r>
      <rPr>
        <sz val="9"/>
        <color indexed="8"/>
        <rFont val="Calibri"/>
        <family val="2"/>
        <charset val="186"/>
        <scheme val="minor"/>
      </rPr>
      <t xml:space="preserve"> Ceļi –C klase- Nīcas pagasts-15.03 km, D klase- Nīcas pagasts – 42.49 km,</t>
    </r>
    <r>
      <rPr>
        <b/>
        <sz val="9"/>
        <color indexed="8"/>
        <rFont val="Calibri"/>
        <family val="2"/>
        <charset val="186"/>
        <scheme val="minor"/>
      </rPr>
      <t xml:space="preserve"> </t>
    </r>
  </si>
  <si>
    <r>
      <t>Saimnieciski izdevīgākais piedāvājums 2.iepirkuma daļā:</t>
    </r>
    <r>
      <rPr>
        <sz val="9"/>
        <color indexed="8"/>
        <rFont val="Calibri"/>
        <family val="2"/>
        <charset val="186"/>
        <scheme val="minor"/>
      </rPr>
      <t xml:space="preserve"> Ceļi –C klase- Nīcas pagasts-30,82 km, D klase- Nīcas pagasts – 26,25 km</t>
    </r>
    <r>
      <rPr>
        <b/>
        <sz val="9"/>
        <color indexed="8"/>
        <rFont val="Calibri"/>
        <family val="2"/>
        <charset val="186"/>
        <scheme val="minor"/>
      </rPr>
      <t xml:space="preserve"> </t>
    </r>
  </si>
  <si>
    <r>
      <rPr>
        <b/>
        <sz val="9"/>
        <color theme="1"/>
        <rFont val="Calibri"/>
        <family val="2"/>
        <charset val="186"/>
        <scheme val="minor"/>
      </rPr>
      <t xml:space="preserve">Saimnieciski izdevīgākais piedāvājums 3.iepirkuma daļā: </t>
    </r>
    <r>
      <rPr>
        <sz val="9"/>
        <color theme="1"/>
        <rFont val="Calibri"/>
        <family val="2"/>
        <charset val="186"/>
        <scheme val="minor"/>
      </rPr>
      <t xml:space="preserve">Ceļi –C klase- Otaņķu pagasts-9,87 km, D klase- Otaņķu pagasts – 30.56 km, </t>
    </r>
  </si>
  <si>
    <t>Kritērijs B=40* (lētākā pied.cena/ vērt. piedāv. cenu)</t>
  </si>
  <si>
    <t>Kritērijs B=50* (lētākā pied.cena/ vērt. piedāv. 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</si>
</sst>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indexed="8"/>
      <name val="Calibri"/>
      <family val="2"/>
      <charset val="186"/>
      <scheme val="minor"/>
    </font>
    <font>
      <b/>
      <sz val="9"/>
      <color indexed="8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Border="1" applyAlignment="1">
      <alignment vertical="top" wrapText="1"/>
    </xf>
    <xf numFmtId="9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/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topLeftCell="A22" zoomScale="130" zoomScaleNormal="130" workbookViewId="0">
      <selection activeCell="H35" sqref="H35"/>
    </sheetView>
  </sheetViews>
  <sheetFormatPr defaultRowHeight="15" x14ac:dyDescent="0.25"/>
  <cols>
    <col min="1" max="1" width="3.7109375" customWidth="1"/>
    <col min="2" max="2" width="20" customWidth="1"/>
    <col min="3" max="3" width="9.5703125" customWidth="1"/>
    <col min="4" max="4" width="12.42578125" customWidth="1"/>
    <col min="5" max="5" width="14.42578125" customWidth="1"/>
    <col min="6" max="6" width="14.7109375" customWidth="1"/>
    <col min="7" max="7" width="14.140625" customWidth="1"/>
    <col min="8" max="8" width="12.85546875" customWidth="1"/>
    <col min="9" max="9" width="15.28515625" customWidth="1"/>
    <col min="11" max="11" width="12.85546875" customWidth="1"/>
    <col min="12" max="12" width="10.28515625" customWidth="1"/>
  </cols>
  <sheetData>
    <row r="1" spans="1:13" s="2" customFormat="1" ht="15.75" x14ac:dyDescent="0.25">
      <c r="A1" s="5" t="s">
        <v>36</v>
      </c>
      <c r="B1" s="6"/>
      <c r="C1" s="6"/>
      <c r="D1" s="6"/>
      <c r="E1" s="6"/>
      <c r="F1" s="6"/>
      <c r="G1" s="6"/>
      <c r="H1" s="6"/>
      <c r="I1" s="6"/>
      <c r="J1" s="6"/>
      <c r="K1" s="3"/>
      <c r="L1" s="3"/>
    </row>
    <row r="2" spans="1:13" ht="15.75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7"/>
      <c r="K2" s="3"/>
    </row>
    <row r="3" spans="1:13" ht="72.75" x14ac:dyDescent="0.25">
      <c r="A3" s="8" t="s">
        <v>2</v>
      </c>
      <c r="B3" s="8"/>
      <c r="C3" s="9" t="s">
        <v>27</v>
      </c>
      <c r="D3" s="9" t="s">
        <v>28</v>
      </c>
      <c r="E3" s="9" t="s">
        <v>1</v>
      </c>
      <c r="F3" s="9" t="s">
        <v>7</v>
      </c>
      <c r="G3" s="10" t="s">
        <v>13</v>
      </c>
      <c r="H3" s="6"/>
      <c r="I3" s="7"/>
      <c r="J3" s="7"/>
      <c r="K3" s="2"/>
      <c r="M3" s="4"/>
    </row>
    <row r="4" spans="1:13" ht="72" customHeight="1" x14ac:dyDescent="0.25">
      <c r="A4" s="38" t="s">
        <v>3</v>
      </c>
      <c r="B4" s="12" t="s">
        <v>11</v>
      </c>
      <c r="C4" s="27">
        <v>27</v>
      </c>
      <c r="D4" s="11">
        <v>27.62</v>
      </c>
      <c r="E4" s="12" t="s">
        <v>19</v>
      </c>
      <c r="F4" s="28">
        <f>C4/C4*35</f>
        <v>35</v>
      </c>
      <c r="G4" s="28">
        <f>C4/D4*35</f>
        <v>34.214337436640115</v>
      </c>
      <c r="H4" s="6"/>
      <c r="I4" s="7"/>
      <c r="J4" s="7"/>
      <c r="K4" s="2"/>
    </row>
    <row r="5" spans="1:13" ht="63.75" customHeight="1" x14ac:dyDescent="0.25">
      <c r="A5" s="38" t="s">
        <v>4</v>
      </c>
      <c r="B5" s="12" t="s">
        <v>14</v>
      </c>
      <c r="C5" s="27">
        <v>27</v>
      </c>
      <c r="D5" s="11">
        <v>27.16</v>
      </c>
      <c r="E5" s="12" t="s">
        <v>20</v>
      </c>
      <c r="F5" s="28">
        <f>C5/C5*40</f>
        <v>40</v>
      </c>
      <c r="G5" s="28">
        <f>C5/D5*40</f>
        <v>39.764359351988219</v>
      </c>
      <c r="H5" s="6"/>
      <c r="I5" s="7"/>
      <c r="J5" s="7"/>
      <c r="K5" s="2"/>
    </row>
    <row r="6" spans="1:13" ht="81.75" customHeight="1" x14ac:dyDescent="0.25">
      <c r="A6" s="38" t="s">
        <v>5</v>
      </c>
      <c r="B6" s="12" t="s">
        <v>32</v>
      </c>
      <c r="C6" s="27">
        <v>24.5</v>
      </c>
      <c r="D6" s="11">
        <v>40.67</v>
      </c>
      <c r="E6" s="12" t="s">
        <v>21</v>
      </c>
      <c r="F6" s="28">
        <f>C6/C6*5</f>
        <v>5</v>
      </c>
      <c r="G6" s="28">
        <f>C6/D6*5</f>
        <v>3.012048192771084</v>
      </c>
      <c r="H6" s="6"/>
      <c r="I6" s="7"/>
      <c r="J6" s="7"/>
      <c r="K6" s="2"/>
    </row>
    <row r="7" spans="1:13" ht="78.75" customHeight="1" x14ac:dyDescent="0.25">
      <c r="A7" s="38" t="s">
        <v>6</v>
      </c>
      <c r="B7" s="12" t="s">
        <v>12</v>
      </c>
      <c r="C7" s="27">
        <v>19.45</v>
      </c>
      <c r="D7" s="11">
        <v>19.54</v>
      </c>
      <c r="E7" s="12" t="s">
        <v>22</v>
      </c>
      <c r="F7" s="28">
        <f>C7/C7*20</f>
        <v>20</v>
      </c>
      <c r="G7" s="28">
        <f>C7/D7*20</f>
        <v>19.907881269191403</v>
      </c>
      <c r="H7" s="6"/>
      <c r="I7" s="7"/>
      <c r="J7" s="7"/>
      <c r="K7" s="2"/>
    </row>
    <row r="8" spans="1:13" ht="15.75" x14ac:dyDescent="0.25">
      <c r="A8" s="33" t="s">
        <v>8</v>
      </c>
      <c r="B8" s="33"/>
      <c r="C8" s="33"/>
      <c r="D8" s="33"/>
      <c r="E8" s="34"/>
      <c r="F8" s="29">
        <f>SUM(F4:F7)</f>
        <v>100</v>
      </c>
      <c r="G8" s="30">
        <f>SUM(G4:G7)</f>
        <v>96.898626250590823</v>
      </c>
      <c r="H8" s="6"/>
      <c r="I8" s="7"/>
      <c r="J8" s="7"/>
      <c r="K8" s="2"/>
    </row>
    <row r="9" spans="1:13" ht="15.75" x14ac:dyDescent="0.25">
      <c r="A9" s="35"/>
      <c r="B9" s="35"/>
      <c r="C9" s="35"/>
      <c r="D9" s="35"/>
      <c r="E9" s="35"/>
      <c r="F9" s="36"/>
      <c r="G9" s="37"/>
      <c r="H9" s="6"/>
      <c r="I9" s="7"/>
      <c r="J9" s="7"/>
      <c r="K9" s="2"/>
    </row>
    <row r="10" spans="1:13" ht="18.75" customHeight="1" x14ac:dyDescent="0.25">
      <c r="A10" s="6"/>
      <c r="B10" s="13" t="s">
        <v>30</v>
      </c>
      <c r="C10" s="13"/>
      <c r="D10" s="14"/>
      <c r="E10" s="15" t="s">
        <v>17</v>
      </c>
      <c r="F10" s="6"/>
      <c r="G10" s="6"/>
      <c r="H10" s="6"/>
      <c r="I10" s="7"/>
      <c r="J10" s="6"/>
      <c r="K10" s="3"/>
      <c r="L10" s="1"/>
    </row>
    <row r="11" spans="1:13" ht="18.75" customHeight="1" x14ac:dyDescent="0.25">
      <c r="A11" s="6"/>
      <c r="B11" s="13" t="s">
        <v>29</v>
      </c>
      <c r="C11" s="13"/>
      <c r="D11" s="14"/>
      <c r="E11" s="15" t="s">
        <v>31</v>
      </c>
      <c r="F11" s="6"/>
      <c r="G11" s="6"/>
      <c r="H11" s="6"/>
      <c r="I11" s="7"/>
      <c r="J11" s="6"/>
      <c r="K11" s="3"/>
      <c r="L11" s="1"/>
    </row>
    <row r="12" spans="1:13" ht="18.75" customHeight="1" x14ac:dyDescent="0.25">
      <c r="A12" s="6"/>
      <c r="B12" s="16" t="s">
        <v>18</v>
      </c>
      <c r="C12" s="16"/>
      <c r="D12" s="6"/>
      <c r="E12" s="17" t="s">
        <v>15</v>
      </c>
      <c r="F12" s="6"/>
      <c r="G12" s="6"/>
      <c r="H12" s="6"/>
      <c r="I12" s="6"/>
      <c r="J12" s="6"/>
      <c r="K12" s="2"/>
    </row>
    <row r="13" spans="1:13" ht="18.75" customHeight="1" x14ac:dyDescent="0.25">
      <c r="A13" s="6"/>
      <c r="B13" s="18"/>
      <c r="C13" s="18"/>
      <c r="D13" s="6"/>
      <c r="E13" s="17" t="s">
        <v>34</v>
      </c>
      <c r="F13" s="6"/>
      <c r="G13" s="6"/>
      <c r="H13" s="6"/>
      <c r="I13" s="6"/>
      <c r="J13" s="6"/>
      <c r="K13" s="2"/>
    </row>
    <row r="14" spans="1:13" ht="18.75" customHeight="1" x14ac:dyDescent="0.25">
      <c r="A14" s="6"/>
      <c r="B14" s="6"/>
      <c r="C14" s="6"/>
      <c r="D14" s="6"/>
      <c r="E14" s="17" t="s">
        <v>33</v>
      </c>
      <c r="F14" s="6"/>
      <c r="G14" s="7"/>
      <c r="H14" s="7"/>
      <c r="I14" s="6"/>
      <c r="J14" s="7"/>
      <c r="K14" s="2"/>
    </row>
    <row r="15" spans="1:13" s="2" customFormat="1" ht="15.75" x14ac:dyDescent="0.25">
      <c r="A15" s="5" t="s">
        <v>37</v>
      </c>
      <c r="B15" s="6"/>
      <c r="C15" s="6"/>
      <c r="D15" s="6"/>
      <c r="E15" s="6"/>
      <c r="F15" s="6"/>
      <c r="G15" s="6"/>
      <c r="H15" s="6"/>
      <c r="I15" s="6"/>
      <c r="J15" s="6"/>
    </row>
    <row r="16" spans="1:13" ht="15.75" x14ac:dyDescent="0.25">
      <c r="A16" s="6" t="s">
        <v>0</v>
      </c>
      <c r="B16" s="6"/>
      <c r="C16" s="6"/>
      <c r="D16" s="6"/>
      <c r="E16" s="6"/>
      <c r="F16" s="6"/>
      <c r="G16" s="6"/>
      <c r="H16" s="6"/>
      <c r="I16" s="6"/>
      <c r="J16" s="6"/>
      <c r="K16" s="2"/>
    </row>
    <row r="17" spans="1:11" ht="88.5" customHeight="1" x14ac:dyDescent="0.25">
      <c r="A17" s="19" t="s">
        <v>2</v>
      </c>
      <c r="B17" s="19"/>
      <c r="C17" s="20" t="s">
        <v>28</v>
      </c>
      <c r="D17" s="12" t="s">
        <v>1</v>
      </c>
      <c r="E17" s="20" t="s">
        <v>13</v>
      </c>
      <c r="H17" s="6"/>
      <c r="I17" s="6"/>
      <c r="J17" s="6"/>
      <c r="K17" s="2"/>
    </row>
    <row r="18" spans="1:11" ht="60" x14ac:dyDescent="0.25">
      <c r="A18" s="38" t="s">
        <v>3</v>
      </c>
      <c r="B18" s="12" t="s">
        <v>11</v>
      </c>
      <c r="C18" s="11">
        <v>27.62</v>
      </c>
      <c r="D18" s="12" t="s">
        <v>19</v>
      </c>
      <c r="E18" s="28">
        <f>C18/C18*35</f>
        <v>35</v>
      </c>
      <c r="H18" s="6"/>
      <c r="I18" s="6"/>
      <c r="J18" s="6"/>
      <c r="K18" s="2"/>
    </row>
    <row r="19" spans="1:11" ht="57" customHeight="1" x14ac:dyDescent="0.25">
      <c r="A19" s="38" t="s">
        <v>4</v>
      </c>
      <c r="B19" s="12" t="s">
        <v>14</v>
      </c>
      <c r="C19" s="11">
        <v>27.16</v>
      </c>
      <c r="D19" s="12" t="s">
        <v>39</v>
      </c>
      <c r="E19" s="28">
        <f>C19/C19*40</f>
        <v>40</v>
      </c>
      <c r="H19" s="6"/>
      <c r="I19" s="6"/>
      <c r="J19" s="6"/>
      <c r="K19" s="2"/>
    </row>
    <row r="20" spans="1:11" ht="70.5" customHeight="1" x14ac:dyDescent="0.25">
      <c r="A20" s="38" t="s">
        <v>5</v>
      </c>
      <c r="B20" s="12" t="s">
        <v>32</v>
      </c>
      <c r="C20" s="11">
        <v>40.67</v>
      </c>
      <c r="D20" s="12" t="s">
        <v>23</v>
      </c>
      <c r="E20" s="28">
        <f>C20/C20*5</f>
        <v>5</v>
      </c>
      <c r="H20" s="6"/>
      <c r="I20" s="6"/>
      <c r="J20" s="6"/>
      <c r="K20" s="2"/>
    </row>
    <row r="21" spans="1:11" ht="72" x14ac:dyDescent="0.25">
      <c r="A21" s="38" t="s">
        <v>6</v>
      </c>
      <c r="B21" s="12" t="s">
        <v>12</v>
      </c>
      <c r="C21" s="11">
        <v>19.54</v>
      </c>
      <c r="D21" s="12" t="s">
        <v>24</v>
      </c>
      <c r="E21" s="28">
        <f>C21/C21*20</f>
        <v>20</v>
      </c>
      <c r="H21" s="6"/>
      <c r="I21" s="6"/>
      <c r="J21" s="6"/>
      <c r="K21" s="2"/>
    </row>
    <row r="22" spans="1:11" ht="15.75" x14ac:dyDescent="0.25">
      <c r="A22" s="39" t="s">
        <v>9</v>
      </c>
      <c r="B22" s="40"/>
      <c r="C22" s="40"/>
      <c r="D22" s="40"/>
      <c r="E22" s="31">
        <f>SUM(E18:E21)</f>
        <v>100</v>
      </c>
      <c r="H22" s="5"/>
      <c r="I22" s="5"/>
      <c r="J22" s="6"/>
      <c r="K22" s="2"/>
    </row>
    <row r="23" spans="1:11" ht="15.75" x14ac:dyDescent="0.25">
      <c r="A23" s="22"/>
      <c r="B23" s="21"/>
      <c r="C23" s="21"/>
      <c r="D23" s="21"/>
      <c r="E23" s="21"/>
      <c r="F23" s="23"/>
      <c r="G23" s="24"/>
      <c r="H23" s="5"/>
      <c r="I23" s="5"/>
      <c r="J23" s="6"/>
      <c r="K23" s="2"/>
    </row>
    <row r="24" spans="1:11" ht="19.5" customHeight="1" x14ac:dyDescent="0.25">
      <c r="A24" s="13"/>
      <c r="B24" s="13" t="s">
        <v>30</v>
      </c>
      <c r="C24" s="13"/>
      <c r="D24" s="14"/>
      <c r="E24" s="15" t="s">
        <v>17</v>
      </c>
      <c r="F24" s="6"/>
      <c r="G24" s="7"/>
      <c r="H24" s="6"/>
      <c r="I24" s="6"/>
      <c r="J24" s="6"/>
      <c r="K24" s="2"/>
    </row>
    <row r="25" spans="1:11" ht="19.5" customHeight="1" x14ac:dyDescent="0.25">
      <c r="A25" s="13"/>
      <c r="B25" s="13" t="s">
        <v>29</v>
      </c>
      <c r="C25" s="13"/>
      <c r="D25" s="14"/>
      <c r="E25" s="15" t="s">
        <v>31</v>
      </c>
      <c r="F25" s="6"/>
      <c r="G25" s="6"/>
      <c r="H25" s="6"/>
      <c r="I25" s="6"/>
      <c r="J25" s="6"/>
      <c r="K25" s="2"/>
    </row>
    <row r="26" spans="1:11" ht="19.5" customHeight="1" x14ac:dyDescent="0.25">
      <c r="A26" s="6"/>
      <c r="B26" s="16" t="s">
        <v>18</v>
      </c>
      <c r="C26" s="16"/>
      <c r="D26" s="6"/>
      <c r="E26" s="17" t="s">
        <v>15</v>
      </c>
      <c r="F26" s="6"/>
      <c r="G26" s="6"/>
      <c r="H26" s="6"/>
      <c r="I26" s="6"/>
      <c r="J26" s="6"/>
      <c r="K26" s="2"/>
    </row>
    <row r="27" spans="1:11" ht="19.5" customHeight="1" x14ac:dyDescent="0.25">
      <c r="A27" s="16"/>
      <c r="B27" s="18"/>
      <c r="C27" s="18"/>
      <c r="D27" s="6"/>
      <c r="E27" s="17" t="s">
        <v>34</v>
      </c>
      <c r="F27" s="6"/>
      <c r="G27" s="6"/>
      <c r="H27" s="6"/>
      <c r="I27" s="6"/>
      <c r="J27" s="6"/>
      <c r="K27" s="2"/>
    </row>
    <row r="28" spans="1:11" ht="19.5" customHeight="1" x14ac:dyDescent="0.25">
      <c r="A28" s="18"/>
      <c r="B28" s="6"/>
      <c r="C28" s="6"/>
      <c r="D28" s="6"/>
      <c r="E28" s="17" t="s">
        <v>33</v>
      </c>
      <c r="F28" s="6"/>
      <c r="G28" s="6"/>
      <c r="H28" s="6"/>
      <c r="I28" s="6"/>
      <c r="J28" s="6"/>
      <c r="K28" s="2"/>
    </row>
    <row r="29" spans="1:11" ht="15.75" x14ac:dyDescent="0.25">
      <c r="A29" s="18"/>
      <c r="B29" s="6"/>
      <c r="C29" s="6"/>
      <c r="D29" s="6"/>
      <c r="E29" s="17"/>
      <c r="F29" s="6"/>
      <c r="G29" s="6"/>
      <c r="H29" s="6"/>
      <c r="I29" s="6"/>
      <c r="J29" s="6"/>
      <c r="K29" s="2"/>
    </row>
    <row r="30" spans="1:11" ht="15.75" x14ac:dyDescent="0.25">
      <c r="A30" s="18"/>
      <c r="B30" s="6"/>
      <c r="C30" s="6"/>
      <c r="D30" s="6"/>
      <c r="E30" s="17"/>
      <c r="F30" s="6"/>
      <c r="G30" s="6"/>
      <c r="H30" s="6"/>
      <c r="I30" s="6"/>
      <c r="J30" s="6"/>
      <c r="K30" s="2"/>
    </row>
    <row r="31" spans="1:11" ht="15.75" x14ac:dyDescent="0.25">
      <c r="A31" s="6" t="s">
        <v>38</v>
      </c>
      <c r="B31" s="6"/>
      <c r="C31" s="6"/>
      <c r="D31" s="6"/>
      <c r="E31" s="6"/>
      <c r="F31" s="7"/>
      <c r="G31" s="6"/>
      <c r="H31" s="6"/>
      <c r="I31" s="6"/>
      <c r="J31" s="6"/>
      <c r="K31" s="2"/>
    </row>
    <row r="32" spans="1:11" ht="36" customHeight="1" x14ac:dyDescent="0.25">
      <c r="A32" s="25" t="s">
        <v>0</v>
      </c>
      <c r="B32" s="25"/>
      <c r="C32" s="25"/>
      <c r="D32" s="25"/>
      <c r="E32" s="25"/>
      <c r="F32" s="6"/>
      <c r="G32" s="6"/>
      <c r="H32" s="6"/>
      <c r="I32" s="6"/>
      <c r="J32" s="6"/>
      <c r="K32" s="2"/>
    </row>
    <row r="33" spans="1:11" ht="72" x14ac:dyDescent="0.25">
      <c r="A33" s="19" t="s">
        <v>2</v>
      </c>
      <c r="B33" s="19"/>
      <c r="C33" s="20" t="s">
        <v>27</v>
      </c>
      <c r="D33" s="20" t="s">
        <v>28</v>
      </c>
      <c r="E33" s="12" t="s">
        <v>1</v>
      </c>
      <c r="F33" s="20" t="s">
        <v>7</v>
      </c>
      <c r="G33" s="20" t="s">
        <v>13</v>
      </c>
      <c r="H33" s="6"/>
      <c r="I33" s="6"/>
      <c r="J33" s="6"/>
      <c r="K33" s="2"/>
    </row>
    <row r="34" spans="1:11" ht="48" x14ac:dyDescent="0.25">
      <c r="A34" s="38" t="s">
        <v>3</v>
      </c>
      <c r="B34" s="12" t="s">
        <v>11</v>
      </c>
      <c r="C34" s="27">
        <v>28.5</v>
      </c>
      <c r="D34" s="11">
        <v>27.62</v>
      </c>
      <c r="E34" s="12" t="s">
        <v>35</v>
      </c>
      <c r="F34" s="28">
        <f>35*(D34/C34)</f>
        <v>33.919298245614037</v>
      </c>
      <c r="G34" s="28">
        <f>(D34/D34)*25</f>
        <v>25</v>
      </c>
      <c r="H34" s="6"/>
      <c r="I34" s="6"/>
      <c r="J34" s="6"/>
      <c r="K34" s="2"/>
    </row>
    <row r="35" spans="1:11" ht="48" x14ac:dyDescent="0.25">
      <c r="A35" s="38" t="s">
        <v>4</v>
      </c>
      <c r="B35" s="12" t="s">
        <v>14</v>
      </c>
      <c r="C35" s="27">
        <v>28.5</v>
      </c>
      <c r="D35" s="11">
        <v>27.16</v>
      </c>
      <c r="E35" s="12" t="s">
        <v>40</v>
      </c>
      <c r="F35" s="28">
        <f>40*D35/C35</f>
        <v>38.11929824561404</v>
      </c>
      <c r="G35" s="28">
        <f>(D35/D35)*50</f>
        <v>50</v>
      </c>
      <c r="H35" s="6"/>
      <c r="I35" s="6"/>
      <c r="J35" s="5"/>
      <c r="K35" s="2"/>
    </row>
    <row r="36" spans="1:11" ht="60" x14ac:dyDescent="0.25">
      <c r="A36" s="38" t="s">
        <v>5</v>
      </c>
      <c r="B36" s="12" t="s">
        <v>32</v>
      </c>
      <c r="C36" s="27">
        <v>24.5</v>
      </c>
      <c r="D36" s="11">
        <v>40.67</v>
      </c>
      <c r="E36" s="12" t="s">
        <v>25</v>
      </c>
      <c r="F36" s="28">
        <f>C36/C36*5</f>
        <v>5</v>
      </c>
      <c r="G36" s="28">
        <f>(C36/D36)*5</f>
        <v>3.012048192771084</v>
      </c>
      <c r="H36" s="6"/>
      <c r="I36" s="6"/>
      <c r="J36" s="6"/>
      <c r="K36" s="2"/>
    </row>
    <row r="37" spans="1:11" ht="63" customHeight="1" x14ac:dyDescent="0.25">
      <c r="A37" s="38" t="s">
        <v>6</v>
      </c>
      <c r="B37" s="12" t="s">
        <v>12</v>
      </c>
      <c r="C37" s="27">
        <v>18.5</v>
      </c>
      <c r="D37" s="11">
        <v>19.54</v>
      </c>
      <c r="E37" s="12" t="s">
        <v>26</v>
      </c>
      <c r="F37" s="32">
        <f>C37/C37*20</f>
        <v>20</v>
      </c>
      <c r="G37" s="32">
        <f>C37/D37*20</f>
        <v>18.935516888433984</v>
      </c>
      <c r="H37" s="26"/>
      <c r="I37" s="6"/>
      <c r="J37" s="6"/>
      <c r="K37" s="2"/>
    </row>
    <row r="38" spans="1:11" ht="15.75" x14ac:dyDescent="0.25">
      <c r="A38" s="33" t="s">
        <v>10</v>
      </c>
      <c r="B38" s="33"/>
      <c r="C38" s="33"/>
      <c r="D38" s="33"/>
      <c r="E38" s="34"/>
      <c r="F38" s="30">
        <f>SUM(F34:F37)</f>
        <v>97.038596491228077</v>
      </c>
      <c r="G38" s="29">
        <f>SUM(G34:G37)</f>
        <v>96.94756508120507</v>
      </c>
      <c r="H38" s="26"/>
      <c r="I38" s="6"/>
      <c r="J38" s="6"/>
      <c r="K38" s="2"/>
    </row>
    <row r="39" spans="1:11" ht="15.75" x14ac:dyDescent="0.25">
      <c r="A39" s="35"/>
      <c r="B39" s="35"/>
      <c r="C39" s="35"/>
      <c r="D39" s="35"/>
      <c r="E39" s="35"/>
      <c r="F39" s="37"/>
      <c r="G39" s="36"/>
      <c r="H39" s="26"/>
      <c r="I39" s="6"/>
      <c r="J39" s="6"/>
      <c r="K39" s="2"/>
    </row>
    <row r="40" spans="1:11" ht="19.5" customHeight="1" x14ac:dyDescent="0.25">
      <c r="A40" s="13" t="s">
        <v>16</v>
      </c>
      <c r="B40" s="14"/>
      <c r="C40" s="14"/>
      <c r="D40" s="6"/>
      <c r="E40" s="15" t="s">
        <v>17</v>
      </c>
      <c r="F40" s="6"/>
      <c r="G40" s="6"/>
      <c r="H40" s="6"/>
      <c r="I40" s="6"/>
      <c r="J40" s="6"/>
      <c r="K40" s="2"/>
    </row>
    <row r="41" spans="1:11" ht="19.5" customHeight="1" x14ac:dyDescent="0.25">
      <c r="A41" s="13" t="s">
        <v>29</v>
      </c>
      <c r="B41" s="13"/>
      <c r="C41" s="14"/>
      <c r="D41" s="6"/>
      <c r="E41" s="15" t="s">
        <v>31</v>
      </c>
      <c r="F41" s="6"/>
      <c r="G41" s="6"/>
      <c r="H41" s="6"/>
      <c r="I41" s="6"/>
      <c r="J41" s="6"/>
      <c r="K41" s="2"/>
    </row>
    <row r="42" spans="1:11" ht="19.5" customHeight="1" x14ac:dyDescent="0.25">
      <c r="A42" s="6" t="s">
        <v>18</v>
      </c>
      <c r="C42" s="6"/>
      <c r="D42" s="6"/>
      <c r="E42" s="17" t="s">
        <v>15</v>
      </c>
      <c r="F42" s="6"/>
      <c r="G42" s="6"/>
      <c r="H42" s="6"/>
      <c r="I42" s="7"/>
      <c r="J42" s="6"/>
      <c r="K42" s="2"/>
    </row>
    <row r="43" spans="1:11" ht="19.5" customHeight="1" x14ac:dyDescent="0.25">
      <c r="A43" s="18"/>
      <c r="B43" s="6"/>
      <c r="C43" s="6"/>
      <c r="D43" s="6"/>
      <c r="E43" s="17" t="s">
        <v>34</v>
      </c>
      <c r="F43" s="7"/>
      <c r="G43" s="6"/>
      <c r="H43" s="6"/>
      <c r="I43" s="6"/>
      <c r="J43" s="6"/>
      <c r="K43" s="2"/>
    </row>
    <row r="44" spans="1:11" ht="19.5" customHeight="1" x14ac:dyDescent="0.25">
      <c r="A44" s="6"/>
      <c r="B44" s="6"/>
      <c r="C44" s="6"/>
      <c r="D44" s="6"/>
      <c r="E44" s="6" t="s">
        <v>33</v>
      </c>
      <c r="F44" s="7"/>
      <c r="G44" s="6"/>
      <c r="H44" s="6"/>
      <c r="I44" s="6"/>
      <c r="J44" s="6"/>
      <c r="K44" s="2"/>
    </row>
    <row r="45" spans="1:11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mergeCells count="2">
    <mergeCell ref="A8:E8"/>
    <mergeCell ref="A38:E38"/>
  </mergeCells>
  <pageMargins left="0.70866141732283472" right="0.70866141732283472" top="0.74803149606299213" bottom="0.39370078740157483" header="0.31496062992125984" footer="0.31496062992125984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</dc:creator>
  <cp:lastModifiedBy>User</cp:lastModifiedBy>
  <cp:lastPrinted>2018-05-15T13:11:25Z</cp:lastPrinted>
  <dcterms:created xsi:type="dcterms:W3CDTF">2013-05-08T13:18:28Z</dcterms:created>
  <dcterms:modified xsi:type="dcterms:W3CDTF">2018-05-15T13:13:10Z</dcterms:modified>
</cp:coreProperties>
</file>