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ārtika_2018\"/>
    </mc:Choice>
  </mc:AlternateContent>
  <xr:revisionPtr revIDLastSave="0" documentId="13_ncr:1_{0262DFEB-7FB7-4E27-806A-1866C5A60BB4}" xr6:coauthVersionLast="38" xr6:coauthVersionMax="38" xr10:uidLastSave="{00000000-0000-0000-0000-000000000000}"/>
  <bookViews>
    <workbookView xWindow="120" yWindow="60" windowWidth="28635" windowHeight="12780" activeTab="7" xr2:uid="{00000000-000D-0000-FFFF-FFFF00000000}"/>
  </bookViews>
  <sheets>
    <sheet name="1.daļa" sheetId="1" r:id="rId1"/>
    <sheet name="2.daļa" sheetId="2" r:id="rId2"/>
    <sheet name="3.daļa" sheetId="3" r:id="rId3"/>
    <sheet name="4.daļa" sheetId="4" r:id="rId4"/>
    <sheet name="5.daļa" sheetId="5" r:id="rId5"/>
    <sheet name="6.daļa" sheetId="6" r:id="rId6"/>
    <sheet name="7.daļa" sheetId="7" r:id="rId7"/>
    <sheet name="8.daļa" sheetId="8" r:id="rId8"/>
    <sheet name="9.daļa" sheetId="9" r:id="rId9"/>
    <sheet name="10.daļa" sheetId="10" r:id="rId10"/>
  </sheets>
  <calcPr calcId="181029"/>
</workbook>
</file>

<file path=xl/calcChain.xml><?xml version="1.0" encoding="utf-8"?>
<calcChain xmlns="http://schemas.openxmlformats.org/spreadsheetml/2006/main">
  <c r="J4" i="10" l="1"/>
  <c r="I4" i="10"/>
  <c r="H4" i="10"/>
  <c r="J4" i="9"/>
  <c r="I4" i="9"/>
  <c r="H4" i="9"/>
  <c r="J6" i="8"/>
  <c r="I6" i="8"/>
  <c r="H6" i="8"/>
  <c r="J4" i="8"/>
  <c r="I4" i="8"/>
  <c r="H4" i="8"/>
  <c r="J4" i="4"/>
  <c r="I4" i="4"/>
  <c r="H4" i="4"/>
  <c r="J4" i="3"/>
  <c r="I4" i="3"/>
  <c r="H4" i="3"/>
  <c r="L7" i="2"/>
  <c r="K7" i="2"/>
  <c r="J7" i="2"/>
  <c r="I7" i="2"/>
  <c r="L6" i="2"/>
  <c r="K6" i="2"/>
  <c r="J6" i="2"/>
  <c r="I6" i="2"/>
  <c r="J4" i="2"/>
  <c r="L4" i="2"/>
  <c r="K4" i="2"/>
  <c r="I7" i="1"/>
  <c r="J6" i="1"/>
  <c r="K4" i="1"/>
  <c r="L4" i="1"/>
  <c r="I4" i="1"/>
  <c r="J6" i="10" l="1"/>
  <c r="I6" i="10"/>
  <c r="H6" i="10"/>
  <c r="K8" i="10"/>
  <c r="J8" i="10"/>
  <c r="H8" i="10"/>
  <c r="I8" i="10"/>
  <c r="K8" i="9"/>
  <c r="I8" i="9"/>
  <c r="H8" i="8"/>
  <c r="K8" i="8"/>
  <c r="J8" i="8"/>
  <c r="I8" i="8"/>
  <c r="G8" i="7"/>
  <c r="F8" i="7"/>
  <c r="F6" i="7"/>
  <c r="G8" i="6"/>
  <c r="F8" i="6"/>
  <c r="F6" i="6"/>
  <c r="F6" i="5"/>
  <c r="G8" i="5"/>
  <c r="F8" i="5"/>
  <c r="J6" i="4"/>
  <c r="I6" i="4"/>
  <c r="H6" i="4"/>
  <c r="K8" i="4"/>
  <c r="H7" i="3"/>
  <c r="J6" i="3"/>
  <c r="I6" i="3"/>
  <c r="H6" i="3"/>
  <c r="K8" i="3"/>
  <c r="J8" i="3"/>
  <c r="I8" i="3"/>
  <c r="H8" i="3"/>
  <c r="H8" i="9" l="1"/>
  <c r="J8" i="9"/>
  <c r="J8" i="4"/>
  <c r="I8" i="4"/>
  <c r="H8" i="4"/>
  <c r="I4" i="2"/>
  <c r="M8" i="2"/>
  <c r="L8" i="2"/>
  <c r="K8" i="2"/>
  <c r="J8" i="2"/>
  <c r="I8" i="2"/>
  <c r="J7" i="1"/>
  <c r="K7" i="1"/>
  <c r="L7" i="1"/>
  <c r="L6" i="1"/>
  <c r="L8" i="1" s="1"/>
  <c r="K6" i="1"/>
  <c r="I6" i="1"/>
  <c r="J4" i="1"/>
  <c r="I8" i="1"/>
  <c r="J8" i="1"/>
  <c r="K8" i="1" l="1"/>
  <c r="M8" i="1" l="1"/>
</calcChain>
</file>

<file path=xl/sharedStrings.xml><?xml version="1.0" encoding="utf-8"?>
<sst xmlns="http://schemas.openxmlformats.org/spreadsheetml/2006/main" count="279" uniqueCount="54">
  <si>
    <t>Kritēriju aprēķinu formulas</t>
  </si>
  <si>
    <t>Kritērijs</t>
  </si>
  <si>
    <t>Cena</t>
  </si>
  <si>
    <t>Videi draudzīga izlietotā iepakojuma apsaimniekošana</t>
  </si>
  <si>
    <t>Videi draudzīga produktu piegāde</t>
  </si>
  <si>
    <t>Produktu kvalitāte, kuri atbilst BL, NPKS vai LPIA.</t>
  </si>
  <si>
    <t>Apliecinājums</t>
  </si>
  <si>
    <t>Kopā iegūtais punktu skaits 3.daļā:</t>
  </si>
  <si>
    <t>Kopā iegūtais punktu skaits 4.daļā:</t>
  </si>
  <si>
    <t>Kopā iegūtais punktu skaits 1.daļā:</t>
  </si>
  <si>
    <t>Kopā iegūtais punktu skaits 6.daļā:</t>
  </si>
  <si>
    <t>Kopā iegūtais punktu skaits 7.daļā:</t>
  </si>
  <si>
    <t>Kopā iegūtais punktu skaits 9.daļā:</t>
  </si>
  <si>
    <t>tiek noteikts balstoties uz šādiem vērtēšanas kritērijiem (detalizēti skatīt nolikuma 4.4. punktu) un to īpatsvariem</t>
  </si>
  <si>
    <r>
      <t>Saimnieciski izdevīgākais piedāvājums 1.iepirkuma daļā:</t>
    </r>
    <r>
      <rPr>
        <sz val="11"/>
        <color indexed="8"/>
        <rFont val="Calibri"/>
        <family val="2"/>
        <charset val="186"/>
        <scheme val="minor"/>
      </rPr>
      <t xml:space="preserve"> </t>
    </r>
  </si>
  <si>
    <t>SIA “Rēzeknes gaļas kombināts” Vienotais reģistrācijas Nr.42403012397</t>
  </si>
  <si>
    <t>/I.Vaiteika/</t>
  </si>
  <si>
    <r>
      <t>Saimnieciski izdevīgākais piedāvājums 6.iepirkuma daļā:</t>
    </r>
    <r>
      <rPr>
        <sz val="11"/>
        <color indexed="8"/>
        <rFont val="Calibri"/>
        <family val="2"/>
        <charset val="186"/>
        <scheme val="minor"/>
      </rPr>
      <t xml:space="preserve"> </t>
    </r>
  </si>
  <si>
    <t>Kopā iegūtais punktu skaits 2.daļā:</t>
  </si>
  <si>
    <t>Kopā iegūtais punktu skaits 5.daļā:</t>
  </si>
  <si>
    <r>
      <t>Saimnieciski izdevīgākais piedāvājums 2.iepirkuma daļā:</t>
    </r>
    <r>
      <rPr>
        <sz val="11"/>
        <color indexed="8"/>
        <rFont val="Calibri"/>
        <family val="2"/>
        <charset val="186"/>
        <scheme val="minor"/>
      </rPr>
      <t xml:space="preserve"> </t>
    </r>
  </si>
  <si>
    <r>
      <t>Saimnieciski izdevīgākais piedāvājums 4.iepirkuma daļā:</t>
    </r>
    <r>
      <rPr>
        <sz val="11"/>
        <color indexed="8"/>
        <rFont val="Calibri"/>
        <family val="2"/>
        <charset val="186"/>
        <scheme val="minor"/>
      </rPr>
      <t xml:space="preserve"> </t>
    </r>
  </si>
  <si>
    <r>
      <t>Saimnieciski izdevīgākais piedāvājums 5.iepirkuma daļā:</t>
    </r>
    <r>
      <rPr>
        <sz val="11"/>
        <color indexed="8"/>
        <rFont val="Calibri"/>
        <family val="2"/>
        <charset val="186"/>
        <scheme val="minor"/>
      </rPr>
      <t xml:space="preserve"> </t>
    </r>
  </si>
  <si>
    <r>
      <t>Saimnieciski izdevīgākais piedāvājums 8.iepirkuma daļā:</t>
    </r>
    <r>
      <rPr>
        <sz val="11"/>
        <color indexed="8"/>
        <rFont val="Calibri"/>
        <family val="2"/>
        <charset val="186"/>
        <scheme val="minor"/>
      </rPr>
      <t xml:space="preserve"> </t>
    </r>
  </si>
  <si>
    <r>
      <t>Saimnieciski izdevīgākais piedāvājums 9.iepirkuma daļā:</t>
    </r>
    <r>
      <rPr>
        <sz val="11"/>
        <color indexed="8"/>
        <rFont val="Calibri"/>
        <family val="2"/>
        <charset val="186"/>
        <scheme val="minor"/>
      </rPr>
      <t xml:space="preserve"> </t>
    </r>
  </si>
  <si>
    <r>
      <t>Saimnieciski izdevīgākais piedāvājums 10.iepirkuma daļā:</t>
    </r>
    <r>
      <rPr>
        <sz val="11"/>
        <color indexed="8"/>
        <rFont val="Calibri"/>
        <family val="2"/>
        <charset val="186"/>
        <scheme val="minor"/>
      </rPr>
      <t xml:space="preserve"> </t>
    </r>
  </si>
  <si>
    <t>Komisijas priekšsēdētājs:</t>
  </si>
  <si>
    <t>/A.Šakals/</t>
  </si>
  <si>
    <t>Komisijas locekļi:</t>
  </si>
  <si>
    <t>/A.Veiss/</t>
  </si>
  <si>
    <t>/D.Tapiņa/</t>
  </si>
  <si>
    <t>/I.Taurinskaite/</t>
  </si>
  <si>
    <t>SIA “Kurzemes gaļsaimnieks” Vienotais reģistrācijas Nr.42103022606</t>
  </si>
  <si>
    <t>SIA “Sanitex” Vienotais reģistrācijas Nr.40003166842</t>
  </si>
  <si>
    <t>SIA "BAJARDS" Vienotais reģistrācijas Nr.40103308414</t>
  </si>
  <si>
    <r>
      <t xml:space="preserve">Kritērijs: Iesniegts Apliecinājums= </t>
    </r>
    <r>
      <rPr>
        <b/>
        <sz val="11"/>
        <color theme="1"/>
        <rFont val="Calibri"/>
        <family val="2"/>
        <charset val="186"/>
        <scheme val="minor"/>
      </rPr>
      <t>10</t>
    </r>
  </si>
  <si>
    <r>
      <t xml:space="preserve">Kritērijs = </t>
    </r>
    <r>
      <rPr>
        <b/>
        <sz val="11"/>
        <color theme="1"/>
        <rFont val="Calibri"/>
        <family val="2"/>
        <charset val="186"/>
        <scheme val="minor"/>
      </rPr>
      <t>40*</t>
    </r>
    <r>
      <rPr>
        <sz val="11"/>
        <color theme="1"/>
        <rFont val="Calibri"/>
        <family val="2"/>
        <charset val="186"/>
        <scheme val="minor"/>
      </rPr>
      <t>(vērtējamā pied. produktu skaits/lielākais produktu skaits)</t>
    </r>
  </si>
  <si>
    <r>
      <t xml:space="preserve">Kritērijs </t>
    </r>
    <r>
      <rPr>
        <b/>
        <sz val="11"/>
        <color theme="1"/>
        <rFont val="Calibri"/>
        <family val="2"/>
        <charset val="186"/>
        <scheme val="minor"/>
      </rPr>
      <t>= 20</t>
    </r>
    <r>
      <rPr>
        <sz val="11"/>
        <color theme="1"/>
        <rFont val="Calibri"/>
        <family val="2"/>
        <charset val="186"/>
        <scheme val="minor"/>
      </rPr>
      <t>*(zemākā pied.cena/vērtējamā pied. cena)</t>
    </r>
  </si>
  <si>
    <r>
      <t xml:space="preserve">Kritērijs = </t>
    </r>
    <r>
      <rPr>
        <b/>
        <sz val="11"/>
        <color theme="1"/>
        <rFont val="Calibri"/>
        <family val="2"/>
        <charset val="186"/>
        <scheme val="minor"/>
      </rPr>
      <t>30*</t>
    </r>
    <r>
      <rPr>
        <sz val="11"/>
        <color theme="1"/>
        <rFont val="Calibri"/>
        <family val="2"/>
        <charset val="186"/>
        <scheme val="minor"/>
      </rPr>
      <t>(vērtējamā pied. produktu skaits/lielākais produktu skaits)</t>
    </r>
  </si>
  <si>
    <r>
      <t>Saimnieciski izdevīgākais piedāvājums 3.iepirkuma daļā:</t>
    </r>
    <r>
      <rPr>
        <sz val="11"/>
        <color indexed="8"/>
        <rFont val="Calibri"/>
        <family val="2"/>
        <charset val="186"/>
        <scheme val="minor"/>
      </rPr>
      <t xml:space="preserve"> </t>
    </r>
  </si>
  <si>
    <t>SIA "G.Grūdupa uzņēmums"
Vienotais reģistrācijas Nr.42103007522</t>
  </si>
  <si>
    <t>SIA "Kabuleti Friut"
Vienotais reģistrācijas Nr.40003959814</t>
  </si>
  <si>
    <r>
      <t>Saimnieciski izdevīgākais piedāvājums 7.iepirkuma daļā:</t>
    </r>
    <r>
      <rPr>
        <sz val="11"/>
        <color indexed="8"/>
        <rFont val="Calibri"/>
        <family val="2"/>
        <charset val="186"/>
        <scheme val="minor"/>
      </rPr>
      <t xml:space="preserve"> </t>
    </r>
  </si>
  <si>
    <t>SIA "Futurus food"
Vienotais reģistrācijas Nr.40003348586</t>
  </si>
  <si>
    <t>Kopā iegūtais punktu skaits 8.daļā:</t>
  </si>
  <si>
    <t>Kopā iegūtais punktu skaits 10.daļā:</t>
  </si>
  <si>
    <r>
      <t xml:space="preserve">Kritērijs: Iesniegts Apliecinājums= </t>
    </r>
    <r>
      <rPr>
        <b/>
        <sz val="10"/>
        <color theme="1"/>
        <rFont val="Calibri"/>
        <family val="2"/>
        <charset val="186"/>
        <scheme val="minor"/>
      </rPr>
      <t>10</t>
    </r>
  </si>
  <si>
    <r>
      <t xml:space="preserve">Kritērijs </t>
    </r>
    <r>
      <rPr>
        <b/>
        <sz val="10"/>
        <color theme="1"/>
        <rFont val="Calibri"/>
        <family val="2"/>
        <charset val="186"/>
        <scheme val="minor"/>
      </rPr>
      <t>= 20</t>
    </r>
    <r>
      <rPr>
        <sz val="10"/>
        <color theme="1"/>
        <rFont val="Calibri"/>
        <family val="2"/>
        <charset val="186"/>
        <scheme val="minor"/>
      </rPr>
      <t>*(zemākā pied.cena/vērtējamā pied. cena)</t>
    </r>
  </si>
  <si>
    <r>
      <t xml:space="preserve">Kritērijs = </t>
    </r>
    <r>
      <rPr>
        <b/>
        <sz val="10"/>
        <color theme="1"/>
        <rFont val="Calibri"/>
        <family val="2"/>
        <charset val="186"/>
        <scheme val="minor"/>
      </rPr>
      <t>40*</t>
    </r>
    <r>
      <rPr>
        <sz val="10"/>
        <color theme="1"/>
        <rFont val="Calibri"/>
        <family val="2"/>
        <charset val="186"/>
        <scheme val="minor"/>
      </rPr>
      <t>(vērtējamā pied. produktu skaits/lielākais produktu skaits)</t>
    </r>
  </si>
  <si>
    <r>
      <t xml:space="preserve">Kritērijs = </t>
    </r>
    <r>
      <rPr>
        <b/>
        <sz val="10"/>
        <color theme="1"/>
        <rFont val="Calibri"/>
        <family val="2"/>
        <charset val="186"/>
        <scheme val="minor"/>
      </rPr>
      <t>30*</t>
    </r>
    <r>
      <rPr>
        <sz val="10"/>
        <color theme="1"/>
        <rFont val="Calibri"/>
        <family val="2"/>
        <charset val="186"/>
        <scheme val="minor"/>
      </rPr>
      <t>(vērtējamā pied. produktu skaits/lielākais produktu skaits)</t>
    </r>
  </si>
  <si>
    <r>
      <t xml:space="preserve">Kritērijs </t>
    </r>
    <r>
      <rPr>
        <b/>
        <sz val="9"/>
        <color theme="1"/>
        <rFont val="Calibri"/>
        <family val="2"/>
        <charset val="186"/>
        <scheme val="minor"/>
      </rPr>
      <t>= 20</t>
    </r>
    <r>
      <rPr>
        <sz val="9"/>
        <color theme="1"/>
        <rFont val="Calibri"/>
        <family val="2"/>
        <charset val="186"/>
        <scheme val="minor"/>
      </rPr>
      <t>*(zemākā pied.cena/vērtējamā pied. cena)</t>
    </r>
  </si>
  <si>
    <r>
      <t xml:space="preserve">Kritērijs: Iesniegts Apliecinājums= </t>
    </r>
    <r>
      <rPr>
        <b/>
        <sz val="9"/>
        <color theme="1"/>
        <rFont val="Calibri"/>
        <family val="2"/>
        <charset val="186"/>
        <scheme val="minor"/>
      </rPr>
      <t>10</t>
    </r>
  </si>
  <si>
    <r>
      <t xml:space="preserve">Kritērijs = </t>
    </r>
    <r>
      <rPr>
        <b/>
        <sz val="9"/>
        <color theme="1"/>
        <rFont val="Calibri"/>
        <family val="2"/>
        <charset val="186"/>
        <scheme val="minor"/>
      </rPr>
      <t>40*</t>
    </r>
    <r>
      <rPr>
        <sz val="9"/>
        <color theme="1"/>
        <rFont val="Calibri"/>
        <family val="2"/>
        <charset val="186"/>
        <scheme val="minor"/>
      </rPr>
      <t>(vērtējamā pied. produktu skaits/lielākais produktu skaits)</t>
    </r>
  </si>
  <si>
    <r>
      <t xml:space="preserve">Kritērijs = </t>
    </r>
    <r>
      <rPr>
        <b/>
        <sz val="9"/>
        <color theme="1"/>
        <rFont val="Calibri"/>
        <family val="2"/>
        <charset val="186"/>
        <scheme val="minor"/>
      </rPr>
      <t>30*</t>
    </r>
    <r>
      <rPr>
        <sz val="9"/>
        <color theme="1"/>
        <rFont val="Calibri"/>
        <family val="2"/>
        <charset val="186"/>
        <scheme val="minor"/>
      </rPr>
      <t>(vērtējamā pied. produktu skaits/lielākais produktu skaits)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</si>
</sst>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  <scheme val="minor"/>
    </font>
    <font>
      <b/>
      <u/>
      <sz val="11"/>
      <color theme="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u/>
      <sz val="10"/>
      <color theme="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b/>
      <u/>
      <sz val="9"/>
      <color theme="1"/>
      <name val="Calibri"/>
      <family val="2"/>
      <charset val="186"/>
      <scheme val="minor"/>
    </font>
    <font>
      <b/>
      <sz val="9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Font="1"/>
    <xf numFmtId="0" fontId="1" fillId="0" borderId="0" xfId="0" applyFont="1" applyBorder="1"/>
    <xf numFmtId="0" fontId="0" fillId="0" borderId="0" xfId="0" applyFont="1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ont="1" applyBorder="1" applyAlignment="1"/>
    <xf numFmtId="0" fontId="1" fillId="0" borderId="0" xfId="0" applyFont="1" applyFill="1" applyBorder="1" applyAlignment="1"/>
    <xf numFmtId="2" fontId="1" fillId="0" borderId="1" xfId="0" applyNumberFormat="1" applyFont="1" applyBorder="1" applyAlignment="1"/>
    <xf numFmtId="0" fontId="0" fillId="0" borderId="0" xfId="0" applyFont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0" xfId="0" applyFont="1" applyBorder="1" applyAlignment="1">
      <alignment horizontal="left" vertical="top" wrapText="1"/>
    </xf>
    <xf numFmtId="9" fontId="0" fillId="0" borderId="0" xfId="0" applyNumberFormat="1" applyFont="1" applyBorder="1" applyAlignment="1">
      <alignment horizontal="left" vertical="top" wrapText="1"/>
    </xf>
    <xf numFmtId="0" fontId="0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/>
    <xf numFmtId="0" fontId="6" fillId="0" borderId="0" xfId="0" applyFont="1" applyFill="1" applyBorder="1" applyAlignment="1"/>
    <xf numFmtId="0" fontId="6" fillId="0" borderId="0" xfId="0" applyFont="1" applyBorder="1" applyAlignment="1">
      <alignment vertical="top" wrapText="1"/>
    </xf>
    <xf numFmtId="9" fontId="6" fillId="0" borderId="0" xfId="0" applyNumberFormat="1" applyFont="1" applyBorder="1" applyAlignment="1">
      <alignment vertical="top"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Border="1" applyAlignment="1"/>
    <xf numFmtId="0" fontId="6" fillId="0" borderId="0" xfId="0" applyFont="1" applyAlignment="1"/>
    <xf numFmtId="0" fontId="1" fillId="0" borderId="0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6" fillId="0" borderId="0" xfId="0" applyFont="1" applyBorder="1"/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right" vertical="center"/>
    </xf>
    <xf numFmtId="2" fontId="8" fillId="2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</cellXfs>
  <cellStyles count="1">
    <cellStyle name="Parast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6"/>
  <sheetViews>
    <sheetView workbookViewId="0">
      <selection activeCell="I8" sqref="I8"/>
    </sheetView>
  </sheetViews>
  <sheetFormatPr defaultColWidth="9" defaultRowHeight="15" x14ac:dyDescent="0.25"/>
  <cols>
    <col min="1" max="1" width="3.7109375" style="1" customWidth="1"/>
    <col min="2" max="2" width="20" style="1" customWidth="1"/>
    <col min="3" max="5" width="17" style="1" customWidth="1"/>
    <col min="6" max="6" width="15" style="1" customWidth="1"/>
    <col min="7" max="7" width="15" style="1" hidden="1" customWidth="1"/>
    <col min="8" max="8" width="21.140625" style="1" customWidth="1"/>
    <col min="9" max="10" width="17.28515625" style="1" customWidth="1"/>
    <col min="11" max="11" width="14.5703125" style="1" customWidth="1"/>
    <col min="12" max="12" width="15.5703125" style="1" customWidth="1"/>
    <col min="13" max="13" width="18.7109375" style="1" hidden="1" customWidth="1"/>
    <col min="14" max="14" width="14.140625" style="1" customWidth="1"/>
    <col min="15" max="17" width="12.85546875" style="1" customWidth="1"/>
    <col min="18" max="18" width="15.28515625" style="1" customWidth="1"/>
    <col min="19" max="19" width="12.42578125" style="1" customWidth="1"/>
    <col min="20" max="20" width="12.85546875" style="1" customWidth="1"/>
    <col min="21" max="21" width="10.28515625" style="1" customWidth="1"/>
    <col min="22" max="16384" width="9" style="1"/>
  </cols>
  <sheetData>
    <row r="1" spans="1:21" x14ac:dyDescent="0.25">
      <c r="A1" s="2" t="s">
        <v>14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x14ac:dyDescent="0.25">
      <c r="A2" s="3" t="s">
        <v>13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105" x14ac:dyDescent="0.25">
      <c r="A3" s="67" t="s">
        <v>1</v>
      </c>
      <c r="B3" s="68"/>
      <c r="C3" s="4" t="s">
        <v>34</v>
      </c>
      <c r="D3" s="4" t="s">
        <v>32</v>
      </c>
      <c r="E3" s="4" t="s">
        <v>15</v>
      </c>
      <c r="F3" s="4" t="s">
        <v>33</v>
      </c>
      <c r="G3" s="5"/>
      <c r="H3" s="5" t="s">
        <v>0</v>
      </c>
      <c r="I3" s="4" t="s">
        <v>34</v>
      </c>
      <c r="J3" s="6" t="s">
        <v>32</v>
      </c>
      <c r="K3" s="4" t="s">
        <v>15</v>
      </c>
      <c r="L3" s="4" t="s">
        <v>33</v>
      </c>
      <c r="M3" s="5"/>
    </row>
    <row r="4" spans="1:21" ht="45" x14ac:dyDescent="0.25">
      <c r="A4" s="23">
        <v>1</v>
      </c>
      <c r="B4" s="7" t="s">
        <v>2</v>
      </c>
      <c r="C4" s="8">
        <v>15261</v>
      </c>
      <c r="D4" s="8">
        <v>12557</v>
      </c>
      <c r="E4" s="9">
        <v>12643.65</v>
      </c>
      <c r="F4" s="9">
        <v>15956.75</v>
      </c>
      <c r="G4" s="9"/>
      <c r="H4" s="10" t="s">
        <v>37</v>
      </c>
      <c r="I4" s="26">
        <f>D4/C4*20</f>
        <v>16.45632658410327</v>
      </c>
      <c r="J4" s="26">
        <f>D4/D4*20</f>
        <v>20</v>
      </c>
      <c r="K4" s="11">
        <f>D4/E4*20</f>
        <v>19.862935149264651</v>
      </c>
      <c r="L4" s="11">
        <f>D4/F4*20</f>
        <v>15.738793927334827</v>
      </c>
      <c r="M4" s="11"/>
    </row>
    <row r="5" spans="1:21" ht="62.25" customHeight="1" x14ac:dyDescent="0.25">
      <c r="A5" s="23">
        <v>2</v>
      </c>
      <c r="B5" s="7" t="s">
        <v>3</v>
      </c>
      <c r="C5" s="12" t="s">
        <v>6</v>
      </c>
      <c r="D5" s="12" t="s">
        <v>6</v>
      </c>
      <c r="E5" s="12" t="s">
        <v>6</v>
      </c>
      <c r="F5" s="12" t="s">
        <v>6</v>
      </c>
      <c r="G5" s="12"/>
      <c r="H5" s="10" t="s">
        <v>35</v>
      </c>
      <c r="I5" s="26">
        <v>10</v>
      </c>
      <c r="J5" s="26">
        <v>10</v>
      </c>
      <c r="K5" s="11">
        <v>10</v>
      </c>
      <c r="L5" s="11">
        <v>10</v>
      </c>
      <c r="M5" s="11"/>
    </row>
    <row r="6" spans="1:21" ht="85.5" customHeight="1" x14ac:dyDescent="0.25">
      <c r="A6" s="23">
        <v>3</v>
      </c>
      <c r="B6" s="7" t="s">
        <v>5</v>
      </c>
      <c r="C6" s="13">
        <v>7</v>
      </c>
      <c r="D6" s="13">
        <v>6</v>
      </c>
      <c r="E6" s="14">
        <v>7</v>
      </c>
      <c r="F6" s="35">
        <v>6</v>
      </c>
      <c r="G6" s="12"/>
      <c r="H6" s="10" t="s">
        <v>36</v>
      </c>
      <c r="I6" s="26">
        <f>40*C6/7</f>
        <v>40</v>
      </c>
      <c r="J6" s="26">
        <f>40*D6/7</f>
        <v>34.285714285714285</v>
      </c>
      <c r="K6" s="11">
        <f>40*E6/7</f>
        <v>40</v>
      </c>
      <c r="L6" s="11">
        <f>40*F6/7</f>
        <v>34.285714285714285</v>
      </c>
      <c r="M6" s="11"/>
    </row>
    <row r="7" spans="1:21" ht="86.25" customHeight="1" x14ac:dyDescent="0.25">
      <c r="A7" s="23">
        <v>4</v>
      </c>
      <c r="B7" s="7" t="s">
        <v>4</v>
      </c>
      <c r="C7" s="13">
        <v>4</v>
      </c>
      <c r="D7" s="13">
        <v>7</v>
      </c>
      <c r="E7" s="12">
        <v>0</v>
      </c>
      <c r="F7" s="12">
        <v>7</v>
      </c>
      <c r="G7" s="12"/>
      <c r="H7" s="10" t="s">
        <v>38</v>
      </c>
      <c r="I7" s="26">
        <f>30*C7/7</f>
        <v>17.142857142857142</v>
      </c>
      <c r="J7" s="26">
        <f>30*D7/7</f>
        <v>30</v>
      </c>
      <c r="K7" s="11">
        <f>30*E7/7</f>
        <v>0</v>
      </c>
      <c r="L7" s="11">
        <f>30*F7/7</f>
        <v>30</v>
      </c>
      <c r="M7" s="11"/>
    </row>
    <row r="8" spans="1:21" ht="21" customHeight="1" x14ac:dyDescent="0.25">
      <c r="A8" s="3"/>
      <c r="B8" s="3"/>
      <c r="C8" s="15"/>
      <c r="D8" s="15"/>
      <c r="E8" s="15"/>
      <c r="F8" s="16"/>
      <c r="G8" s="16"/>
      <c r="H8" s="34" t="s">
        <v>9</v>
      </c>
      <c r="I8" s="9">
        <f t="shared" ref="I8:J8" si="0">SUM(I4:I7)</f>
        <v>83.599183726960405</v>
      </c>
      <c r="J8" s="25">
        <f t="shared" si="0"/>
        <v>94.285714285714278</v>
      </c>
      <c r="K8" s="9">
        <f>SUM(K4:K7)</f>
        <v>69.862935149264644</v>
      </c>
      <c r="L8" s="36">
        <f>SUM(L4:L7)</f>
        <v>90.024508213049103</v>
      </c>
      <c r="M8" s="17">
        <f>SUM(M4:M7)</f>
        <v>0</v>
      </c>
      <c r="N8" s="3"/>
      <c r="O8" s="3"/>
    </row>
    <row r="9" spans="1:21" s="22" customFormat="1" ht="20.25" customHeight="1" x14ac:dyDescent="0.25">
      <c r="A9" s="18"/>
      <c r="B9" s="19"/>
      <c r="C9" s="19"/>
      <c r="D9" s="19"/>
      <c r="E9" s="19"/>
      <c r="F9" s="20"/>
      <c r="G9" s="20"/>
      <c r="H9" s="21"/>
      <c r="I9" s="21"/>
      <c r="J9" s="21"/>
      <c r="K9" s="18"/>
      <c r="L9" s="18"/>
      <c r="N9" s="18"/>
      <c r="P9" s="18"/>
      <c r="Q9" s="18"/>
      <c r="R9" s="18"/>
      <c r="S9" s="18"/>
      <c r="T9" s="18"/>
      <c r="U9" s="18"/>
    </row>
    <row r="10" spans="1:21" s="22" customFormat="1" ht="27.75" customHeight="1" x14ac:dyDescent="0.25">
      <c r="A10" s="18"/>
      <c r="B10" s="28" t="s">
        <v>26</v>
      </c>
      <c r="C10" s="28"/>
      <c r="D10" s="28"/>
      <c r="E10" s="28"/>
      <c r="F10" s="29"/>
      <c r="G10" s="29"/>
      <c r="H10" s="30" t="s">
        <v>27</v>
      </c>
      <c r="I10" s="30"/>
      <c r="J10" s="30"/>
      <c r="K10" s="15"/>
      <c r="L10" s="18"/>
      <c r="P10" s="18"/>
      <c r="Q10" s="18"/>
      <c r="R10" s="18"/>
      <c r="S10" s="18"/>
      <c r="T10" s="18"/>
      <c r="U10" s="18"/>
    </row>
    <row r="11" spans="1:21" s="22" customFormat="1" ht="42" customHeight="1" x14ac:dyDescent="0.25">
      <c r="A11" s="18"/>
      <c r="B11" s="31" t="s">
        <v>28</v>
      </c>
      <c r="C11" s="31"/>
      <c r="D11" s="31"/>
      <c r="E11" s="31"/>
      <c r="F11" s="32"/>
      <c r="G11" s="32"/>
      <c r="H11" s="32" t="s">
        <v>30</v>
      </c>
      <c r="I11" s="32"/>
      <c r="J11" s="32"/>
      <c r="K11" s="15"/>
      <c r="L11" s="18"/>
      <c r="P11" s="18"/>
      <c r="Q11" s="18"/>
      <c r="R11" s="18"/>
      <c r="S11" s="18"/>
    </row>
    <row r="12" spans="1:21" s="22" customFormat="1" ht="31.5" customHeight="1" x14ac:dyDescent="0.25">
      <c r="A12" s="18"/>
      <c r="B12" s="28"/>
      <c r="C12" s="28"/>
      <c r="D12" s="28"/>
      <c r="E12" s="28"/>
      <c r="F12" s="32"/>
      <c r="G12" s="32"/>
      <c r="H12" s="32" t="s">
        <v>29</v>
      </c>
      <c r="I12" s="32"/>
      <c r="J12" s="32"/>
      <c r="K12" s="15"/>
      <c r="L12" s="18"/>
      <c r="P12" s="18"/>
      <c r="Q12" s="18"/>
      <c r="R12" s="18"/>
      <c r="S12" s="18"/>
    </row>
    <row r="13" spans="1:21" s="22" customFormat="1" ht="30.75" customHeight="1" x14ac:dyDescent="0.25">
      <c r="A13" s="18"/>
      <c r="B13" s="32"/>
      <c r="C13" s="32"/>
      <c r="D13" s="32"/>
      <c r="E13" s="32"/>
      <c r="F13" s="32"/>
      <c r="G13" s="32"/>
      <c r="H13" s="32" t="s">
        <v>31</v>
      </c>
      <c r="I13" s="32"/>
      <c r="J13" s="32"/>
      <c r="K13" s="15"/>
      <c r="L13" s="18"/>
      <c r="M13" s="18"/>
      <c r="N13" s="18"/>
      <c r="O13" s="18"/>
      <c r="P13" s="18"/>
      <c r="Q13" s="18"/>
      <c r="R13" s="18"/>
      <c r="S13" s="18"/>
    </row>
    <row r="14" spans="1:21" ht="27" customHeight="1" x14ac:dyDescent="0.25">
      <c r="B14" s="33"/>
      <c r="C14" s="33"/>
      <c r="D14" s="33"/>
      <c r="E14" s="33"/>
      <c r="F14" s="33"/>
      <c r="G14" s="33"/>
      <c r="H14" s="33" t="s">
        <v>16</v>
      </c>
      <c r="I14" s="33"/>
      <c r="J14" s="33"/>
      <c r="K14" s="27"/>
    </row>
    <row r="15" spans="1:21" ht="22.5" customHeight="1" x14ac:dyDescent="0.25">
      <c r="B15" s="27"/>
      <c r="C15" s="27"/>
      <c r="D15" s="27"/>
      <c r="E15" s="27"/>
      <c r="F15" s="27"/>
      <c r="G15" s="27"/>
      <c r="H15" s="27"/>
      <c r="I15" s="27"/>
      <c r="J15" s="27"/>
      <c r="K15" s="27"/>
    </row>
    <row r="16" spans="1:21" x14ac:dyDescent="0.25">
      <c r="B16" s="27"/>
      <c r="C16" s="27"/>
      <c r="D16" s="27"/>
      <c r="E16" s="27"/>
      <c r="F16" s="27"/>
      <c r="G16" s="27"/>
      <c r="H16" s="27"/>
      <c r="I16" s="27"/>
      <c r="J16" s="27"/>
      <c r="K16" s="27"/>
    </row>
  </sheetData>
  <mergeCells count="1">
    <mergeCell ref="A3:B3"/>
  </mergeCells>
  <pageMargins left="0.7" right="0.7" top="0.75" bottom="0.75" header="0.3" footer="0.3"/>
  <pageSetup paperSize="9" scale="74" fitToHeight="0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16"/>
  <sheetViews>
    <sheetView zoomScale="106" zoomScaleNormal="106" workbookViewId="0">
      <selection activeCell="O6" sqref="O6"/>
    </sheetView>
  </sheetViews>
  <sheetFormatPr defaultColWidth="9" defaultRowHeight="15" x14ac:dyDescent="0.25"/>
  <cols>
    <col min="1" max="1" width="3.7109375" style="1" customWidth="1"/>
    <col min="2" max="2" width="20" style="1" customWidth="1"/>
    <col min="3" max="5" width="17" style="1" customWidth="1"/>
    <col min="6" max="6" width="15" style="1" hidden="1" customWidth="1"/>
    <col min="7" max="7" width="21.140625" style="1" customWidth="1"/>
    <col min="8" max="8" width="17.28515625" style="1" customWidth="1"/>
    <col min="9" max="9" width="16" style="1" customWidth="1"/>
    <col min="10" max="10" width="15.5703125" style="1" customWidth="1"/>
    <col min="11" max="11" width="18.7109375" style="1" hidden="1" customWidth="1"/>
    <col min="12" max="12" width="14.140625" style="1" customWidth="1"/>
    <col min="13" max="15" width="12.85546875" style="1" customWidth="1"/>
    <col min="16" max="16" width="15.28515625" style="1" customWidth="1"/>
    <col min="17" max="17" width="12.42578125" style="1" customWidth="1"/>
    <col min="18" max="18" width="12.85546875" style="1" customWidth="1"/>
    <col min="19" max="19" width="10.28515625" style="1" customWidth="1"/>
    <col min="20" max="16384" width="9" style="1"/>
  </cols>
  <sheetData>
    <row r="1" spans="1:19" x14ac:dyDescent="0.25">
      <c r="A1" s="2" t="s">
        <v>25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x14ac:dyDescent="0.25">
      <c r="A2" s="3" t="s">
        <v>13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ht="75" x14ac:dyDescent="0.25">
      <c r="A3" s="67" t="s">
        <v>1</v>
      </c>
      <c r="B3" s="68"/>
      <c r="C3" s="4" t="s">
        <v>43</v>
      </c>
      <c r="D3" s="4" t="s">
        <v>41</v>
      </c>
      <c r="E3" s="4" t="s">
        <v>33</v>
      </c>
      <c r="F3" s="5"/>
      <c r="G3" s="5" t="s">
        <v>0</v>
      </c>
      <c r="H3" s="6" t="s">
        <v>43</v>
      </c>
      <c r="I3" s="4" t="s">
        <v>41</v>
      </c>
      <c r="J3" s="4" t="s">
        <v>33</v>
      </c>
      <c r="K3" s="5"/>
    </row>
    <row r="4" spans="1:19" ht="45" x14ac:dyDescent="0.25">
      <c r="A4" s="23">
        <v>1</v>
      </c>
      <c r="B4" s="7" t="s">
        <v>2</v>
      </c>
      <c r="C4" s="8">
        <v>1088.55</v>
      </c>
      <c r="D4" s="8">
        <v>926.5</v>
      </c>
      <c r="E4" s="9">
        <v>1392.75</v>
      </c>
      <c r="F4" s="9"/>
      <c r="G4" s="10" t="s">
        <v>37</v>
      </c>
      <c r="H4" s="24">
        <f>D4/C4*20</f>
        <v>17.022644802719213</v>
      </c>
      <c r="I4" s="11">
        <f>D4/D4*20</f>
        <v>20</v>
      </c>
      <c r="J4" s="11">
        <f>D4/E4*20</f>
        <v>13.304613175372463</v>
      </c>
      <c r="K4" s="11"/>
    </row>
    <row r="5" spans="1:19" ht="62.25" customHeight="1" x14ac:dyDescent="0.25">
      <c r="A5" s="23">
        <v>2</v>
      </c>
      <c r="B5" s="7" t="s">
        <v>3</v>
      </c>
      <c r="C5" s="12" t="s">
        <v>6</v>
      </c>
      <c r="D5" s="12" t="s">
        <v>6</v>
      </c>
      <c r="E5" s="12" t="s">
        <v>6</v>
      </c>
      <c r="F5" s="12"/>
      <c r="G5" s="10" t="s">
        <v>35</v>
      </c>
      <c r="H5" s="24">
        <v>10</v>
      </c>
      <c r="I5" s="11">
        <v>10</v>
      </c>
      <c r="J5" s="11">
        <v>10</v>
      </c>
      <c r="K5" s="11"/>
    </row>
    <row r="6" spans="1:19" ht="85.5" customHeight="1" x14ac:dyDescent="0.25">
      <c r="A6" s="23">
        <v>3</v>
      </c>
      <c r="B6" s="7" t="s">
        <v>5</v>
      </c>
      <c r="C6" s="13">
        <v>2</v>
      </c>
      <c r="D6" s="13">
        <v>1</v>
      </c>
      <c r="E6" s="14">
        <v>3</v>
      </c>
      <c r="F6" s="12"/>
      <c r="G6" s="10" t="s">
        <v>36</v>
      </c>
      <c r="H6" s="24">
        <f>40*C6/3</f>
        <v>26.666666666666668</v>
      </c>
      <c r="I6" s="11">
        <f>40*1/3</f>
        <v>13.333333333333334</v>
      </c>
      <c r="J6" s="11">
        <f>40*3/3</f>
        <v>40</v>
      </c>
      <c r="K6" s="11"/>
    </row>
    <row r="7" spans="1:19" ht="86.25" customHeight="1" x14ac:dyDescent="0.25">
      <c r="A7" s="23">
        <v>4</v>
      </c>
      <c r="B7" s="7" t="s">
        <v>4</v>
      </c>
      <c r="C7" s="13">
        <v>2</v>
      </c>
      <c r="D7" s="13">
        <v>0</v>
      </c>
      <c r="E7" s="12">
        <v>0</v>
      </c>
      <c r="F7" s="12"/>
      <c r="G7" s="10" t="s">
        <v>38</v>
      </c>
      <c r="H7" s="24">
        <v>30</v>
      </c>
      <c r="I7" s="11">
        <v>0</v>
      </c>
      <c r="J7" s="11">
        <v>0</v>
      </c>
      <c r="K7" s="11"/>
    </row>
    <row r="8" spans="1:19" ht="21" customHeight="1" x14ac:dyDescent="0.25">
      <c r="A8" s="3"/>
      <c r="B8" s="3"/>
      <c r="C8" s="15"/>
      <c r="D8" s="15"/>
      <c r="E8" s="15"/>
      <c r="F8" s="16"/>
      <c r="G8" s="34" t="s">
        <v>45</v>
      </c>
      <c r="H8" s="25">
        <f t="shared" ref="H8" si="0">SUM(H4:H7)</f>
        <v>83.689311469385885</v>
      </c>
      <c r="I8" s="9">
        <f>SUM(I4:I7)</f>
        <v>43.333333333333336</v>
      </c>
      <c r="J8" s="9">
        <f>SUM(J4:J7)</f>
        <v>63.304613175372467</v>
      </c>
      <c r="K8" s="17">
        <f>SUM(K4:K7)</f>
        <v>0</v>
      </c>
      <c r="L8" s="3"/>
      <c r="M8" s="3"/>
    </row>
    <row r="9" spans="1:19" s="22" customFormat="1" ht="20.25" customHeight="1" x14ac:dyDescent="0.25">
      <c r="A9" s="18"/>
      <c r="B9" s="19"/>
      <c r="C9" s="19"/>
      <c r="D9" s="19"/>
      <c r="E9" s="19"/>
      <c r="F9" s="20"/>
      <c r="G9" s="21"/>
      <c r="H9" s="21"/>
      <c r="I9" s="18"/>
      <c r="J9" s="18"/>
      <c r="L9" s="18"/>
      <c r="N9" s="18"/>
      <c r="O9" s="18"/>
      <c r="P9" s="18"/>
      <c r="Q9" s="18"/>
      <c r="R9" s="18"/>
      <c r="S9" s="18"/>
    </row>
    <row r="10" spans="1:19" s="22" customFormat="1" ht="27.75" customHeight="1" x14ac:dyDescent="0.25">
      <c r="A10" s="18"/>
      <c r="B10" s="28" t="s">
        <v>26</v>
      </c>
      <c r="C10" s="28"/>
      <c r="D10" s="28"/>
      <c r="E10" s="28"/>
      <c r="F10" s="29"/>
      <c r="G10" s="30" t="s">
        <v>27</v>
      </c>
      <c r="H10" s="30"/>
      <c r="I10" s="15"/>
      <c r="J10" s="18"/>
      <c r="N10" s="18"/>
      <c r="O10" s="18"/>
      <c r="P10" s="18"/>
      <c r="Q10" s="18"/>
      <c r="R10" s="18"/>
      <c r="S10" s="18"/>
    </row>
    <row r="11" spans="1:19" s="22" customFormat="1" ht="24.75" customHeight="1" x14ac:dyDescent="0.25">
      <c r="A11" s="18"/>
      <c r="B11" s="31" t="s">
        <v>28</v>
      </c>
      <c r="C11" s="31"/>
      <c r="D11" s="31"/>
      <c r="E11" s="31"/>
      <c r="F11" s="32"/>
      <c r="G11" s="32" t="s">
        <v>30</v>
      </c>
      <c r="H11" s="32"/>
      <c r="I11" s="15"/>
      <c r="J11" s="18"/>
      <c r="N11" s="18"/>
      <c r="O11" s="18"/>
      <c r="P11" s="18"/>
      <c r="Q11" s="18"/>
    </row>
    <row r="12" spans="1:19" s="22" customFormat="1" ht="18" customHeight="1" x14ac:dyDescent="0.25">
      <c r="A12" s="18"/>
      <c r="B12" s="28"/>
      <c r="C12" s="28"/>
      <c r="D12" s="28"/>
      <c r="E12" s="28"/>
      <c r="F12" s="32"/>
      <c r="G12" s="32" t="s">
        <v>29</v>
      </c>
      <c r="H12" s="32"/>
      <c r="I12" s="15"/>
      <c r="J12" s="18"/>
      <c r="N12" s="18"/>
      <c r="O12" s="18"/>
      <c r="P12" s="18"/>
      <c r="Q12" s="18"/>
    </row>
    <row r="13" spans="1:19" s="22" customFormat="1" ht="16.5" customHeight="1" x14ac:dyDescent="0.25">
      <c r="A13" s="18"/>
      <c r="B13" s="32"/>
      <c r="C13" s="32"/>
      <c r="D13" s="32"/>
      <c r="E13" s="32"/>
      <c r="F13" s="32"/>
      <c r="G13" s="32" t="s">
        <v>31</v>
      </c>
      <c r="H13" s="32"/>
      <c r="I13" s="15"/>
      <c r="J13" s="18"/>
      <c r="K13" s="18"/>
      <c r="L13" s="18"/>
      <c r="M13" s="18"/>
      <c r="N13" s="18"/>
      <c r="O13" s="18"/>
      <c r="P13" s="18"/>
      <c r="Q13" s="18"/>
    </row>
    <row r="14" spans="1:19" ht="0.75" customHeight="1" x14ac:dyDescent="0.25">
      <c r="B14" s="33"/>
      <c r="C14" s="33"/>
      <c r="D14" s="33"/>
      <c r="E14" s="33"/>
      <c r="F14" s="33"/>
      <c r="G14" s="33" t="s">
        <v>16</v>
      </c>
      <c r="H14" s="33"/>
      <c r="I14" s="27"/>
    </row>
    <row r="15" spans="1:19" ht="15.75" customHeight="1" x14ac:dyDescent="0.25">
      <c r="B15" s="27"/>
      <c r="C15" s="27"/>
      <c r="D15" s="27"/>
      <c r="E15" s="27"/>
      <c r="F15" s="27"/>
      <c r="G15" s="33" t="s">
        <v>16</v>
      </c>
      <c r="H15" s="27"/>
      <c r="I15" s="27"/>
    </row>
    <row r="16" spans="1:19" x14ac:dyDescent="0.25">
      <c r="B16" s="27"/>
      <c r="C16" s="27"/>
      <c r="D16" s="27"/>
      <c r="E16" s="27"/>
      <c r="F16" s="27"/>
      <c r="G16" s="27"/>
      <c r="H16" s="27"/>
      <c r="I16" s="27"/>
    </row>
  </sheetData>
  <mergeCells count="1">
    <mergeCell ref="A3:B3"/>
  </mergeCells>
  <pageMargins left="0.7" right="0.7" top="0.75" bottom="0.75" header="0.3" footer="0.3"/>
  <pageSetup paperSize="9" scale="90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16"/>
  <sheetViews>
    <sheetView zoomScale="90" zoomScaleNormal="90" workbookViewId="0">
      <selection activeCell="L8" sqref="L8"/>
    </sheetView>
  </sheetViews>
  <sheetFormatPr defaultColWidth="9" defaultRowHeight="15" x14ac:dyDescent="0.25"/>
  <cols>
    <col min="1" max="1" width="3.7109375" style="1" customWidth="1"/>
    <col min="2" max="2" width="20" style="1" customWidth="1"/>
    <col min="3" max="5" width="17" style="1" customWidth="1"/>
    <col min="6" max="6" width="15" style="1" customWidth="1"/>
    <col min="7" max="7" width="15" style="1" hidden="1" customWidth="1"/>
    <col min="8" max="8" width="21.140625" style="1" customWidth="1"/>
    <col min="9" max="10" width="17.28515625" style="1" customWidth="1"/>
    <col min="11" max="11" width="14.5703125" style="1" customWidth="1"/>
    <col min="12" max="12" width="15.5703125" style="1" customWidth="1"/>
    <col min="13" max="13" width="18.7109375" style="1" hidden="1" customWidth="1"/>
    <col min="14" max="14" width="14.140625" style="1" customWidth="1"/>
    <col min="15" max="17" width="12.85546875" style="1" customWidth="1"/>
    <col min="18" max="18" width="15.28515625" style="1" customWidth="1"/>
    <col min="19" max="19" width="12.42578125" style="1" customWidth="1"/>
    <col min="20" max="20" width="12.85546875" style="1" customWidth="1"/>
    <col min="21" max="21" width="10.28515625" style="1" customWidth="1"/>
    <col min="22" max="16384" width="9" style="1"/>
  </cols>
  <sheetData>
    <row r="1" spans="1:21" x14ac:dyDescent="0.25">
      <c r="A1" s="2" t="s">
        <v>20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x14ac:dyDescent="0.25">
      <c r="A2" s="3" t="s">
        <v>13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105" x14ac:dyDescent="0.25">
      <c r="A3" s="67" t="s">
        <v>1</v>
      </c>
      <c r="B3" s="68"/>
      <c r="C3" s="4" t="s">
        <v>34</v>
      </c>
      <c r="D3" s="4" t="s">
        <v>32</v>
      </c>
      <c r="E3" s="4" t="s">
        <v>15</v>
      </c>
      <c r="F3" s="4" t="s">
        <v>33</v>
      </c>
      <c r="G3" s="5"/>
      <c r="H3" s="5" t="s">
        <v>0</v>
      </c>
      <c r="I3" s="4" t="s">
        <v>34</v>
      </c>
      <c r="J3" s="6" t="s">
        <v>32</v>
      </c>
      <c r="K3" s="4" t="s">
        <v>15</v>
      </c>
      <c r="L3" s="4" t="s">
        <v>33</v>
      </c>
      <c r="M3" s="5"/>
    </row>
    <row r="4" spans="1:21" ht="45" x14ac:dyDescent="0.25">
      <c r="A4" s="23">
        <v>1</v>
      </c>
      <c r="B4" s="7" t="s">
        <v>2</v>
      </c>
      <c r="C4" s="8">
        <v>1625</v>
      </c>
      <c r="D4" s="8">
        <v>1649.95</v>
      </c>
      <c r="E4" s="9">
        <v>1956.25</v>
      </c>
      <c r="F4" s="9">
        <v>2172.25</v>
      </c>
      <c r="G4" s="9"/>
      <c r="H4" s="10" t="s">
        <v>37</v>
      </c>
      <c r="I4" s="26">
        <f>C4/C4*20</f>
        <v>20</v>
      </c>
      <c r="J4" s="26">
        <f>C4/D4*20</f>
        <v>19.697566592927057</v>
      </c>
      <c r="K4" s="11">
        <f>C4/E4*20</f>
        <v>16.613418530351439</v>
      </c>
      <c r="L4" s="11">
        <f>C4/F4*20</f>
        <v>14.961445505811945</v>
      </c>
      <c r="M4" s="11"/>
    </row>
    <row r="5" spans="1:21" ht="62.25" customHeight="1" x14ac:dyDescent="0.25">
      <c r="A5" s="23">
        <v>2</v>
      </c>
      <c r="B5" s="7" t="s">
        <v>3</v>
      </c>
      <c r="C5" s="12" t="s">
        <v>6</v>
      </c>
      <c r="D5" s="12" t="s">
        <v>6</v>
      </c>
      <c r="E5" s="12" t="s">
        <v>6</v>
      </c>
      <c r="F5" s="12" t="s">
        <v>6</v>
      </c>
      <c r="G5" s="12"/>
      <c r="H5" s="10" t="s">
        <v>35</v>
      </c>
      <c r="I5" s="26">
        <v>10</v>
      </c>
      <c r="J5" s="26">
        <v>10</v>
      </c>
      <c r="K5" s="11">
        <v>10</v>
      </c>
      <c r="L5" s="11">
        <v>10</v>
      </c>
      <c r="M5" s="11"/>
    </row>
    <row r="6" spans="1:21" ht="85.5" customHeight="1" x14ac:dyDescent="0.25">
      <c r="A6" s="23">
        <v>3</v>
      </c>
      <c r="B6" s="7" t="s">
        <v>5</v>
      </c>
      <c r="C6" s="13">
        <v>3</v>
      </c>
      <c r="D6" s="13">
        <v>4</v>
      </c>
      <c r="E6" s="14">
        <v>7</v>
      </c>
      <c r="F6" s="14">
        <v>4</v>
      </c>
      <c r="G6" s="12"/>
      <c r="H6" s="10" t="s">
        <v>36</v>
      </c>
      <c r="I6" s="26">
        <f>40*C6/7</f>
        <v>17.142857142857142</v>
      </c>
      <c r="J6" s="26">
        <f>40*D6/7</f>
        <v>22.857142857142858</v>
      </c>
      <c r="K6" s="11">
        <f>40*E6/7</f>
        <v>40</v>
      </c>
      <c r="L6" s="11">
        <f>40*F6/7</f>
        <v>22.857142857142858</v>
      </c>
      <c r="M6" s="11"/>
    </row>
    <row r="7" spans="1:21" ht="86.25" customHeight="1" x14ac:dyDescent="0.25">
      <c r="A7" s="23">
        <v>4</v>
      </c>
      <c r="B7" s="7" t="s">
        <v>4</v>
      </c>
      <c r="C7" s="13">
        <v>3</v>
      </c>
      <c r="D7" s="13">
        <v>7</v>
      </c>
      <c r="E7" s="12">
        <v>0</v>
      </c>
      <c r="F7" s="12">
        <v>4</v>
      </c>
      <c r="G7" s="12"/>
      <c r="H7" s="10" t="s">
        <v>38</v>
      </c>
      <c r="I7" s="26">
        <f>30*C7/7</f>
        <v>12.857142857142858</v>
      </c>
      <c r="J7" s="26">
        <f>30*D7/7</f>
        <v>30</v>
      </c>
      <c r="K7" s="11">
        <f>30*E7/7</f>
        <v>0</v>
      </c>
      <c r="L7" s="11">
        <f>30*F7/7</f>
        <v>17.142857142857142</v>
      </c>
      <c r="M7" s="11"/>
    </row>
    <row r="8" spans="1:21" ht="21" customHeight="1" x14ac:dyDescent="0.25">
      <c r="A8" s="3"/>
      <c r="B8" s="3"/>
      <c r="C8" s="15"/>
      <c r="D8" s="15"/>
      <c r="E8" s="15"/>
      <c r="F8" s="16"/>
      <c r="G8" s="16"/>
      <c r="H8" s="34" t="s">
        <v>18</v>
      </c>
      <c r="I8" s="9">
        <f t="shared" ref="I8:J8" si="0">SUM(I4:I7)</f>
        <v>60</v>
      </c>
      <c r="J8" s="25">
        <f t="shared" si="0"/>
        <v>82.554709450069907</v>
      </c>
      <c r="K8" s="9">
        <f>SUM(K4:K7)</f>
        <v>66.613418530351439</v>
      </c>
      <c r="L8" s="36">
        <f>SUM(L4:L7)</f>
        <v>64.961445505811938</v>
      </c>
      <c r="M8" s="17">
        <f>SUM(M4:M7)</f>
        <v>0</v>
      </c>
      <c r="N8" s="3"/>
      <c r="O8" s="3"/>
    </row>
    <row r="9" spans="1:21" s="22" customFormat="1" ht="20.25" customHeight="1" x14ac:dyDescent="0.25">
      <c r="A9" s="18"/>
      <c r="B9" s="19"/>
      <c r="C9" s="19"/>
      <c r="D9" s="19"/>
      <c r="E9" s="19"/>
      <c r="F9" s="20"/>
      <c r="G9" s="20"/>
      <c r="H9" s="21"/>
      <c r="I9" s="21"/>
      <c r="J9" s="21"/>
      <c r="K9" s="18"/>
      <c r="L9" s="18"/>
      <c r="N9" s="18"/>
      <c r="P9" s="18"/>
      <c r="Q9" s="18"/>
      <c r="R9" s="18"/>
      <c r="S9" s="18"/>
      <c r="T9" s="18"/>
      <c r="U9" s="18"/>
    </row>
    <row r="10" spans="1:21" s="22" customFormat="1" ht="27.75" customHeight="1" x14ac:dyDescent="0.25">
      <c r="A10" s="18"/>
      <c r="B10" s="28" t="s">
        <v>26</v>
      </c>
      <c r="C10" s="28"/>
      <c r="D10" s="28"/>
      <c r="E10" s="28"/>
      <c r="F10" s="29"/>
      <c r="G10" s="29"/>
      <c r="H10" s="30" t="s">
        <v>27</v>
      </c>
      <c r="I10" s="30"/>
      <c r="J10" s="30"/>
      <c r="K10" s="15"/>
      <c r="L10" s="18"/>
      <c r="P10" s="18"/>
      <c r="Q10" s="18"/>
      <c r="R10" s="18"/>
      <c r="S10" s="18"/>
      <c r="T10" s="18"/>
      <c r="U10" s="18"/>
    </row>
    <row r="11" spans="1:21" s="22" customFormat="1" ht="42" customHeight="1" x14ac:dyDescent="0.25">
      <c r="A11" s="18"/>
      <c r="B11" s="31" t="s">
        <v>28</v>
      </c>
      <c r="C11" s="31"/>
      <c r="D11" s="31"/>
      <c r="E11" s="31"/>
      <c r="F11" s="32"/>
      <c r="G11" s="32"/>
      <c r="H11" s="32" t="s">
        <v>30</v>
      </c>
      <c r="I11" s="32"/>
      <c r="J11" s="32"/>
      <c r="K11" s="15"/>
      <c r="L11" s="18"/>
      <c r="P11" s="18"/>
      <c r="Q11" s="18"/>
      <c r="R11" s="18"/>
      <c r="S11" s="18"/>
    </row>
    <row r="12" spans="1:21" s="22" customFormat="1" ht="31.5" customHeight="1" x14ac:dyDescent="0.25">
      <c r="A12" s="18"/>
      <c r="B12" s="28"/>
      <c r="C12" s="28"/>
      <c r="D12" s="28"/>
      <c r="E12" s="28"/>
      <c r="F12" s="32"/>
      <c r="G12" s="32"/>
      <c r="H12" s="32" t="s">
        <v>29</v>
      </c>
      <c r="I12" s="32"/>
      <c r="J12" s="32"/>
      <c r="K12" s="15"/>
      <c r="L12" s="18"/>
      <c r="P12" s="18"/>
      <c r="Q12" s="18"/>
      <c r="R12" s="18"/>
      <c r="S12" s="18"/>
    </row>
    <row r="13" spans="1:21" s="22" customFormat="1" ht="30.75" customHeight="1" x14ac:dyDescent="0.25">
      <c r="A13" s="18"/>
      <c r="B13" s="32"/>
      <c r="C13" s="32"/>
      <c r="D13" s="32"/>
      <c r="E13" s="32"/>
      <c r="F13" s="32"/>
      <c r="G13" s="32"/>
      <c r="H13" s="32" t="s">
        <v>31</v>
      </c>
      <c r="I13" s="32"/>
      <c r="J13" s="32"/>
      <c r="K13" s="15"/>
      <c r="L13" s="18"/>
      <c r="M13" s="18"/>
      <c r="N13" s="18"/>
      <c r="O13" s="18"/>
      <c r="P13" s="18"/>
      <c r="Q13" s="18"/>
      <c r="R13" s="18"/>
      <c r="S13" s="18"/>
    </row>
    <row r="14" spans="1:21" ht="27" customHeight="1" x14ac:dyDescent="0.25">
      <c r="B14" s="33"/>
      <c r="C14" s="33"/>
      <c r="D14" s="33"/>
      <c r="E14" s="33"/>
      <c r="F14" s="33"/>
      <c r="G14" s="33"/>
      <c r="H14" s="33" t="s">
        <v>16</v>
      </c>
      <c r="I14" s="33"/>
      <c r="J14" s="33"/>
      <c r="K14" s="27"/>
    </row>
    <row r="15" spans="1:21" ht="22.5" customHeight="1" x14ac:dyDescent="0.25">
      <c r="B15" s="27"/>
      <c r="C15" s="27"/>
      <c r="D15" s="27"/>
      <c r="E15" s="27"/>
      <c r="F15" s="27"/>
      <c r="G15" s="27"/>
      <c r="H15" s="27"/>
      <c r="I15" s="27"/>
      <c r="J15" s="27"/>
      <c r="K15" s="27"/>
    </row>
    <row r="16" spans="1:21" x14ac:dyDescent="0.25">
      <c r="B16" s="27"/>
      <c r="C16" s="27"/>
      <c r="D16" s="27"/>
      <c r="E16" s="27"/>
      <c r="F16" s="27"/>
      <c r="G16" s="27"/>
      <c r="H16" s="27"/>
      <c r="I16" s="27"/>
      <c r="J16" s="27"/>
      <c r="K16" s="27"/>
    </row>
  </sheetData>
  <mergeCells count="1">
    <mergeCell ref="A3:B3"/>
  </mergeCells>
  <pageMargins left="0.7" right="0.7" top="0.75" bottom="0.75" header="0.3" footer="0.3"/>
  <pageSetup paperSize="9" scale="74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16"/>
  <sheetViews>
    <sheetView zoomScale="91" zoomScaleNormal="91" workbookViewId="0">
      <selection activeCell="H7" sqref="H7"/>
    </sheetView>
  </sheetViews>
  <sheetFormatPr defaultColWidth="9" defaultRowHeight="15" x14ac:dyDescent="0.25"/>
  <cols>
    <col min="1" max="1" width="3.7109375" style="1" customWidth="1"/>
    <col min="2" max="2" width="20" style="1" customWidth="1"/>
    <col min="3" max="5" width="17" style="1" customWidth="1"/>
    <col min="6" max="6" width="15" style="1" hidden="1" customWidth="1"/>
    <col min="7" max="7" width="21.140625" style="1" customWidth="1"/>
    <col min="8" max="8" width="17.28515625" style="1" customWidth="1"/>
    <col min="9" max="9" width="14.5703125" style="1" customWidth="1"/>
    <col min="10" max="10" width="15.5703125" style="1" customWidth="1"/>
    <col min="11" max="11" width="18.7109375" style="1" hidden="1" customWidth="1"/>
    <col min="12" max="12" width="14.140625" style="1" customWidth="1"/>
    <col min="13" max="15" width="12.85546875" style="1" customWidth="1"/>
    <col min="16" max="16" width="15.28515625" style="1" customWidth="1"/>
    <col min="17" max="17" width="12.42578125" style="1" customWidth="1"/>
    <col min="18" max="18" width="12.85546875" style="1" customWidth="1"/>
    <col min="19" max="19" width="10.28515625" style="1" customWidth="1"/>
    <col min="20" max="16384" width="9" style="1"/>
  </cols>
  <sheetData>
    <row r="1" spans="1:19" x14ac:dyDescent="0.25">
      <c r="A1" s="2" t="s">
        <v>39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x14ac:dyDescent="0.25">
      <c r="A2" s="3" t="s">
        <v>13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ht="90" x14ac:dyDescent="0.25">
      <c r="A3" s="67" t="s">
        <v>1</v>
      </c>
      <c r="B3" s="68"/>
      <c r="C3" s="4" t="s">
        <v>40</v>
      </c>
      <c r="D3" s="4" t="s">
        <v>41</v>
      </c>
      <c r="E3" s="4" t="s">
        <v>33</v>
      </c>
      <c r="F3" s="5"/>
      <c r="G3" s="5" t="s">
        <v>0</v>
      </c>
      <c r="H3" s="4" t="s">
        <v>40</v>
      </c>
      <c r="I3" s="4" t="s">
        <v>41</v>
      </c>
      <c r="J3" s="6" t="s">
        <v>33</v>
      </c>
      <c r="K3" s="5"/>
    </row>
    <row r="4" spans="1:19" ht="45" x14ac:dyDescent="0.25">
      <c r="A4" s="23">
        <v>1</v>
      </c>
      <c r="B4" s="7" t="s">
        <v>2</v>
      </c>
      <c r="C4" s="8">
        <v>1192.5</v>
      </c>
      <c r="D4" s="8">
        <v>605.1</v>
      </c>
      <c r="E4" s="9">
        <v>798.6</v>
      </c>
      <c r="F4" s="9"/>
      <c r="G4" s="10" t="s">
        <v>37</v>
      </c>
      <c r="H4" s="24">
        <f>20*D4/C4</f>
        <v>10.148427672955975</v>
      </c>
      <c r="I4" s="11">
        <f>20*D4/D4</f>
        <v>20</v>
      </c>
      <c r="J4" s="11">
        <f>20*D4/E4</f>
        <v>15.154019534184823</v>
      </c>
      <c r="K4" s="11"/>
    </row>
    <row r="5" spans="1:19" ht="62.25" customHeight="1" x14ac:dyDescent="0.25">
      <c r="A5" s="23">
        <v>2</v>
      </c>
      <c r="B5" s="7" t="s">
        <v>3</v>
      </c>
      <c r="C5" s="12" t="s">
        <v>6</v>
      </c>
      <c r="D5" s="12" t="s">
        <v>6</v>
      </c>
      <c r="E5" s="12" t="s">
        <v>6</v>
      </c>
      <c r="F5" s="12"/>
      <c r="G5" s="10" t="s">
        <v>35</v>
      </c>
      <c r="H5" s="24">
        <v>10</v>
      </c>
      <c r="I5" s="11">
        <v>10</v>
      </c>
      <c r="J5" s="11">
        <v>10</v>
      </c>
      <c r="K5" s="11"/>
    </row>
    <row r="6" spans="1:19" ht="85.5" customHeight="1" x14ac:dyDescent="0.25">
      <c r="A6" s="23">
        <v>3</v>
      </c>
      <c r="B6" s="7" t="s">
        <v>5</v>
      </c>
      <c r="C6" s="13">
        <v>0</v>
      </c>
      <c r="D6" s="13">
        <v>0</v>
      </c>
      <c r="E6" s="14">
        <v>1</v>
      </c>
      <c r="F6" s="12"/>
      <c r="G6" s="10" t="s">
        <v>36</v>
      </c>
      <c r="H6" s="24">
        <f>40*C6/1</f>
        <v>0</v>
      </c>
      <c r="I6" s="11">
        <f>40*D6/1</f>
        <v>0</v>
      </c>
      <c r="J6" s="11">
        <f>40*E6/1</f>
        <v>40</v>
      </c>
      <c r="K6" s="11"/>
    </row>
    <row r="7" spans="1:19" ht="86.25" customHeight="1" x14ac:dyDescent="0.25">
      <c r="A7" s="23">
        <v>4</v>
      </c>
      <c r="B7" s="7" t="s">
        <v>4</v>
      </c>
      <c r="C7" s="13">
        <v>1</v>
      </c>
      <c r="D7" s="13">
        <v>0</v>
      </c>
      <c r="E7" s="12">
        <v>0</v>
      </c>
      <c r="F7" s="12"/>
      <c r="G7" s="10" t="s">
        <v>38</v>
      </c>
      <c r="H7" s="24">
        <f>30*C7/1</f>
        <v>30</v>
      </c>
      <c r="I7" s="11">
        <v>0</v>
      </c>
      <c r="J7" s="11">
        <v>0</v>
      </c>
      <c r="K7" s="11"/>
    </row>
    <row r="8" spans="1:19" ht="21" customHeight="1" x14ac:dyDescent="0.25">
      <c r="A8" s="3"/>
      <c r="B8" s="3"/>
      <c r="C8" s="15"/>
      <c r="D8" s="15"/>
      <c r="E8" s="15"/>
      <c r="F8" s="16"/>
      <c r="G8" s="34" t="s">
        <v>7</v>
      </c>
      <c r="H8" s="9">
        <f t="shared" ref="H8" si="0">SUM(H4:H7)</f>
        <v>50.148427672955975</v>
      </c>
      <c r="I8" s="9">
        <f>SUM(I4:I7)</f>
        <v>30</v>
      </c>
      <c r="J8" s="25">
        <f>SUM(J4:J7)</f>
        <v>65.154019534184826</v>
      </c>
      <c r="K8" s="17">
        <f>SUM(K4:K7)</f>
        <v>0</v>
      </c>
      <c r="L8" s="3"/>
      <c r="M8" s="3"/>
    </row>
    <row r="9" spans="1:19" s="22" customFormat="1" ht="10.5" customHeight="1" x14ac:dyDescent="0.25">
      <c r="A9" s="18"/>
      <c r="B9" s="19"/>
      <c r="C9" s="19"/>
      <c r="D9" s="19"/>
      <c r="E9" s="19"/>
      <c r="F9" s="20"/>
      <c r="G9" s="21"/>
      <c r="H9" s="21"/>
      <c r="I9" s="18"/>
      <c r="J9" s="18"/>
      <c r="L9" s="18"/>
      <c r="N9" s="18"/>
      <c r="O9" s="18"/>
      <c r="P9" s="18"/>
      <c r="Q9" s="18"/>
      <c r="R9" s="18"/>
      <c r="S9" s="18"/>
    </row>
    <row r="10" spans="1:19" s="22" customFormat="1" ht="18" customHeight="1" x14ac:dyDescent="0.25">
      <c r="A10" s="18"/>
      <c r="B10" s="28" t="s">
        <v>26</v>
      </c>
      <c r="C10" s="28"/>
      <c r="D10" s="28"/>
      <c r="E10" s="28"/>
      <c r="F10" s="29"/>
      <c r="G10" s="30" t="s">
        <v>27</v>
      </c>
      <c r="H10" s="30"/>
      <c r="I10" s="15"/>
      <c r="J10" s="18"/>
      <c r="N10" s="18"/>
      <c r="O10" s="18"/>
      <c r="P10" s="18"/>
      <c r="Q10" s="18"/>
      <c r="R10" s="18"/>
      <c r="S10" s="18"/>
    </row>
    <row r="11" spans="1:19" s="22" customFormat="1" ht="24.75" customHeight="1" x14ac:dyDescent="0.25">
      <c r="A11" s="18"/>
      <c r="B11" s="31" t="s">
        <v>28</v>
      </c>
      <c r="C11" s="31"/>
      <c r="D11" s="31"/>
      <c r="E11" s="31"/>
      <c r="F11" s="32"/>
      <c r="G11" s="32" t="s">
        <v>30</v>
      </c>
      <c r="H11" s="32"/>
      <c r="I11" s="15"/>
      <c r="J11" s="18"/>
      <c r="N11" s="18"/>
      <c r="O11" s="18"/>
      <c r="P11" s="18"/>
      <c r="Q11" s="18"/>
    </row>
    <row r="12" spans="1:19" s="22" customFormat="1" ht="18" customHeight="1" x14ac:dyDescent="0.25">
      <c r="A12" s="18"/>
      <c r="B12" s="28"/>
      <c r="C12" s="28"/>
      <c r="D12" s="28"/>
      <c r="E12" s="28"/>
      <c r="F12" s="32"/>
      <c r="G12" s="32" t="s">
        <v>29</v>
      </c>
      <c r="H12" s="32"/>
      <c r="I12" s="15"/>
      <c r="J12" s="18"/>
      <c r="N12" s="18"/>
      <c r="O12" s="18"/>
      <c r="P12" s="18"/>
      <c r="Q12" s="18"/>
    </row>
    <row r="13" spans="1:19" s="22" customFormat="1" ht="20.25" customHeight="1" x14ac:dyDescent="0.25">
      <c r="A13" s="18"/>
      <c r="B13" s="32"/>
      <c r="C13" s="32"/>
      <c r="D13" s="32"/>
      <c r="E13" s="32"/>
      <c r="F13" s="32"/>
      <c r="G13" s="32" t="s">
        <v>31</v>
      </c>
      <c r="H13" s="32"/>
      <c r="I13" s="15"/>
      <c r="J13" s="18"/>
      <c r="K13" s="18"/>
      <c r="L13" s="18"/>
      <c r="M13" s="18"/>
      <c r="N13" s="18"/>
      <c r="O13" s="18"/>
      <c r="P13" s="18"/>
      <c r="Q13" s="18"/>
    </row>
    <row r="14" spans="1:19" ht="18" customHeight="1" x14ac:dyDescent="0.25">
      <c r="B14" s="33"/>
      <c r="C14" s="33"/>
      <c r="D14" s="33"/>
      <c r="E14" s="33"/>
      <c r="F14" s="33"/>
      <c r="G14" s="33" t="s">
        <v>16</v>
      </c>
      <c r="H14" s="33"/>
      <c r="I14" s="27"/>
    </row>
    <row r="15" spans="1:19" ht="22.5" customHeight="1" x14ac:dyDescent="0.25">
      <c r="B15" s="27"/>
      <c r="C15" s="27"/>
      <c r="D15" s="27"/>
      <c r="E15" s="27"/>
      <c r="F15" s="27"/>
      <c r="G15" s="27"/>
      <c r="H15" s="27"/>
      <c r="I15" s="27"/>
    </row>
    <row r="16" spans="1:19" x14ac:dyDescent="0.25">
      <c r="B16" s="27"/>
      <c r="C16" s="27"/>
      <c r="D16" s="27"/>
      <c r="E16" s="27"/>
      <c r="F16" s="27"/>
      <c r="G16" s="27"/>
      <c r="H16" s="27"/>
      <c r="I16" s="27"/>
    </row>
  </sheetData>
  <mergeCells count="1">
    <mergeCell ref="A3:B3"/>
  </mergeCells>
  <pageMargins left="0.7" right="0.7" top="0.75" bottom="0.75" header="0.3" footer="0.3"/>
  <pageSetup paperSize="9" scale="91" fitToHeight="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6"/>
  <sheetViews>
    <sheetView workbookViewId="0">
      <selection activeCell="J5" sqref="J5"/>
    </sheetView>
  </sheetViews>
  <sheetFormatPr defaultColWidth="9" defaultRowHeight="15" x14ac:dyDescent="0.25"/>
  <cols>
    <col min="1" max="1" width="3.7109375" style="1" customWidth="1"/>
    <col min="2" max="2" width="15" style="1" customWidth="1"/>
    <col min="3" max="3" width="11.5703125" style="1" customWidth="1"/>
    <col min="4" max="5" width="13.140625" style="1" customWidth="1"/>
    <col min="6" max="6" width="15" style="1" hidden="1" customWidth="1"/>
    <col min="7" max="7" width="21.140625" style="1" customWidth="1"/>
    <col min="8" max="8" width="17.28515625" style="1" customWidth="1"/>
    <col min="9" max="9" width="14.5703125" style="1" customWidth="1"/>
    <col min="10" max="10" width="15.5703125" style="1" customWidth="1"/>
    <col min="11" max="11" width="18.7109375" style="1" hidden="1" customWidth="1"/>
    <col min="12" max="12" width="14.140625" style="1" customWidth="1"/>
    <col min="13" max="15" width="12.85546875" style="1" customWidth="1"/>
    <col min="16" max="16" width="15.28515625" style="1" customWidth="1"/>
    <col min="17" max="17" width="12.42578125" style="1" customWidth="1"/>
    <col min="18" max="18" width="12.85546875" style="1" customWidth="1"/>
    <col min="19" max="19" width="10.28515625" style="1" customWidth="1"/>
    <col min="20" max="16384" width="9" style="1"/>
  </cols>
  <sheetData>
    <row r="1" spans="1:19" x14ac:dyDescent="0.25">
      <c r="A1" s="2" t="s">
        <v>21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x14ac:dyDescent="0.25">
      <c r="A2" s="3" t="s">
        <v>13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ht="72" x14ac:dyDescent="0.25">
      <c r="A3" s="69" t="s">
        <v>1</v>
      </c>
      <c r="B3" s="70"/>
      <c r="C3" s="54" t="s">
        <v>34</v>
      </c>
      <c r="D3" s="54" t="s">
        <v>40</v>
      </c>
      <c r="E3" s="54" t="s">
        <v>33</v>
      </c>
      <c r="F3" s="55"/>
      <c r="G3" s="55" t="s">
        <v>0</v>
      </c>
      <c r="H3" s="54" t="s">
        <v>34</v>
      </c>
      <c r="I3" s="54" t="s">
        <v>40</v>
      </c>
      <c r="J3" s="56" t="s">
        <v>33</v>
      </c>
      <c r="K3" s="5"/>
    </row>
    <row r="4" spans="1:19" ht="36" x14ac:dyDescent="0.25">
      <c r="A4" s="57">
        <v>1</v>
      </c>
      <c r="B4" s="58" t="s">
        <v>2</v>
      </c>
      <c r="C4" s="59">
        <v>870</v>
      </c>
      <c r="D4" s="59">
        <v>1624</v>
      </c>
      <c r="E4" s="60">
        <v>1494.5</v>
      </c>
      <c r="F4" s="60"/>
      <c r="G4" s="61" t="s">
        <v>50</v>
      </c>
      <c r="H4" s="62">
        <f>C4/C4*20</f>
        <v>20</v>
      </c>
      <c r="I4" s="63">
        <f>C4/D4*20</f>
        <v>10.714285714285714</v>
      </c>
      <c r="J4" s="63">
        <f>C4/E4*20</f>
        <v>11.642689862830377</v>
      </c>
      <c r="K4" s="11"/>
    </row>
    <row r="5" spans="1:19" ht="62.25" customHeight="1" x14ac:dyDescent="0.25">
      <c r="A5" s="57">
        <v>2</v>
      </c>
      <c r="B5" s="58" t="s">
        <v>3</v>
      </c>
      <c r="C5" s="64" t="s">
        <v>6</v>
      </c>
      <c r="D5" s="64" t="s">
        <v>6</v>
      </c>
      <c r="E5" s="64" t="s">
        <v>6</v>
      </c>
      <c r="F5" s="64"/>
      <c r="G5" s="61" t="s">
        <v>51</v>
      </c>
      <c r="H5" s="62">
        <v>10</v>
      </c>
      <c r="I5" s="63">
        <v>10</v>
      </c>
      <c r="J5" s="63">
        <v>10</v>
      </c>
      <c r="K5" s="11"/>
    </row>
    <row r="6" spans="1:19" ht="85.5" customHeight="1" x14ac:dyDescent="0.25">
      <c r="A6" s="57">
        <v>3</v>
      </c>
      <c r="B6" s="58" t="s">
        <v>5</v>
      </c>
      <c r="C6" s="65">
        <v>0</v>
      </c>
      <c r="D6" s="65">
        <v>3</v>
      </c>
      <c r="E6" s="66">
        <v>3</v>
      </c>
      <c r="F6" s="64"/>
      <c r="G6" s="61" t="s">
        <v>52</v>
      </c>
      <c r="H6" s="62">
        <f>40*C6/3</f>
        <v>0</v>
      </c>
      <c r="I6" s="63">
        <f>40*D6/D6</f>
        <v>40</v>
      </c>
      <c r="J6" s="63">
        <f>40*E6/3</f>
        <v>40</v>
      </c>
      <c r="K6" s="11"/>
    </row>
    <row r="7" spans="1:19" ht="86.25" customHeight="1" x14ac:dyDescent="0.25">
      <c r="A7" s="57">
        <v>4</v>
      </c>
      <c r="B7" s="58" t="s">
        <v>4</v>
      </c>
      <c r="C7" s="65">
        <v>0</v>
      </c>
      <c r="D7" s="65">
        <v>0</v>
      </c>
      <c r="E7" s="64">
        <v>0</v>
      </c>
      <c r="F7" s="64"/>
      <c r="G7" s="61" t="s">
        <v>53</v>
      </c>
      <c r="H7" s="62">
        <v>0</v>
      </c>
      <c r="I7" s="63">
        <v>0</v>
      </c>
      <c r="J7" s="63">
        <v>0</v>
      </c>
      <c r="K7" s="11"/>
    </row>
    <row r="8" spans="1:19" ht="21" customHeight="1" x14ac:dyDescent="0.25">
      <c r="A8" s="50"/>
      <c r="B8" s="50"/>
      <c r="C8" s="32"/>
      <c r="D8" s="32"/>
      <c r="E8" s="32"/>
      <c r="F8" s="51"/>
      <c r="G8" s="52" t="s">
        <v>8</v>
      </c>
      <c r="H8" s="43">
        <f t="shared" ref="H8" si="0">SUM(H4:H7)</f>
        <v>30</v>
      </c>
      <c r="I8" s="43">
        <f>SUM(I4:I7)</f>
        <v>60.714285714285715</v>
      </c>
      <c r="J8" s="53">
        <f>SUM(J4:J7)</f>
        <v>61.64268986283038</v>
      </c>
      <c r="K8" s="17">
        <f>SUM(K4:K7)</f>
        <v>0</v>
      </c>
      <c r="L8" s="3"/>
      <c r="M8" s="3"/>
    </row>
    <row r="9" spans="1:19" s="22" customFormat="1" ht="10.5" customHeight="1" x14ac:dyDescent="0.25">
      <c r="A9" s="18"/>
      <c r="B9" s="19"/>
      <c r="C9" s="19"/>
      <c r="D9" s="19"/>
      <c r="E9" s="19"/>
      <c r="F9" s="20"/>
      <c r="G9" s="21"/>
      <c r="H9" s="21"/>
      <c r="I9" s="18"/>
      <c r="J9" s="18"/>
      <c r="L9" s="18"/>
      <c r="N9" s="18"/>
      <c r="O9" s="18"/>
      <c r="P9" s="18"/>
      <c r="Q9" s="18"/>
      <c r="R9" s="18"/>
      <c r="S9" s="18"/>
    </row>
    <row r="10" spans="1:19" s="22" customFormat="1" ht="27.75" customHeight="1" x14ac:dyDescent="0.25">
      <c r="A10" s="18"/>
      <c r="B10" s="28" t="s">
        <v>26</v>
      </c>
      <c r="C10" s="28"/>
      <c r="D10" s="28"/>
      <c r="E10" s="28"/>
      <c r="F10" s="29"/>
      <c r="G10" s="30" t="s">
        <v>27</v>
      </c>
      <c r="H10" s="30"/>
      <c r="I10" s="15"/>
      <c r="J10" s="18"/>
      <c r="N10" s="18"/>
      <c r="O10" s="18"/>
      <c r="P10" s="18"/>
      <c r="Q10" s="18"/>
      <c r="R10" s="18"/>
      <c r="S10" s="18"/>
    </row>
    <row r="11" spans="1:19" s="22" customFormat="1" ht="17.25" customHeight="1" x14ac:dyDescent="0.25">
      <c r="A11" s="18"/>
      <c r="B11" s="31" t="s">
        <v>28</v>
      </c>
      <c r="C11" s="31"/>
      <c r="D11" s="31"/>
      <c r="E11" s="31"/>
      <c r="F11" s="32"/>
      <c r="G11" s="32" t="s">
        <v>30</v>
      </c>
      <c r="H11" s="32"/>
      <c r="I11" s="15"/>
      <c r="J11" s="18"/>
      <c r="N11" s="18"/>
      <c r="O11" s="18"/>
      <c r="P11" s="18"/>
      <c r="Q11" s="18"/>
    </row>
    <row r="12" spans="1:19" s="22" customFormat="1" ht="15.75" customHeight="1" x14ac:dyDescent="0.25">
      <c r="A12" s="18"/>
      <c r="B12" s="28"/>
      <c r="C12" s="28"/>
      <c r="D12" s="28"/>
      <c r="E12" s="28"/>
      <c r="F12" s="32"/>
      <c r="G12" s="32" t="s">
        <v>29</v>
      </c>
      <c r="H12" s="32"/>
      <c r="I12" s="15"/>
      <c r="J12" s="18"/>
      <c r="N12" s="18"/>
      <c r="O12" s="18"/>
      <c r="P12" s="18"/>
      <c r="Q12" s="18"/>
    </row>
    <row r="13" spans="1:19" s="22" customFormat="1" ht="15.75" customHeight="1" x14ac:dyDescent="0.25">
      <c r="A13" s="18"/>
      <c r="B13" s="32"/>
      <c r="C13" s="32"/>
      <c r="D13" s="32"/>
      <c r="E13" s="32"/>
      <c r="F13" s="32"/>
      <c r="G13" s="32" t="s">
        <v>31</v>
      </c>
      <c r="H13" s="32"/>
      <c r="I13" s="15"/>
      <c r="J13" s="18"/>
      <c r="K13" s="18"/>
      <c r="L13" s="18"/>
      <c r="M13" s="18"/>
      <c r="N13" s="18"/>
      <c r="O13" s="18"/>
      <c r="P13" s="18"/>
      <c r="Q13" s="18"/>
    </row>
    <row r="14" spans="1:19" ht="18.75" customHeight="1" x14ac:dyDescent="0.25">
      <c r="B14" s="33"/>
      <c r="C14" s="33"/>
      <c r="D14" s="33"/>
      <c r="E14" s="33"/>
      <c r="F14" s="33"/>
      <c r="G14" s="33" t="s">
        <v>16</v>
      </c>
      <c r="H14" s="33"/>
      <c r="I14" s="27"/>
    </row>
    <row r="15" spans="1:19" ht="22.5" customHeight="1" x14ac:dyDescent="0.25">
      <c r="B15" s="27"/>
      <c r="C15" s="27"/>
      <c r="D15" s="27"/>
      <c r="E15" s="27"/>
      <c r="F15" s="27"/>
      <c r="G15" s="27"/>
      <c r="H15" s="27"/>
      <c r="I15" s="27"/>
    </row>
    <row r="16" spans="1:19" x14ac:dyDescent="0.25">
      <c r="B16" s="27"/>
      <c r="C16" s="27"/>
      <c r="D16" s="27"/>
      <c r="E16" s="27"/>
      <c r="F16" s="27"/>
      <c r="G16" s="27"/>
      <c r="H16" s="27"/>
      <c r="I16" s="27"/>
    </row>
  </sheetData>
  <mergeCells count="1">
    <mergeCell ref="A3:B3"/>
  </mergeCells>
  <pageMargins left="0.7" right="0.7" top="0.75" bottom="0.75" header="0.3" footer="0.3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6"/>
  <sheetViews>
    <sheetView workbookViewId="0">
      <selection activeCell="E7" sqref="E7"/>
    </sheetView>
  </sheetViews>
  <sheetFormatPr defaultColWidth="9" defaultRowHeight="15" x14ac:dyDescent="0.25"/>
  <cols>
    <col min="1" max="1" width="3.7109375" style="1" customWidth="1"/>
    <col min="2" max="2" width="20" style="1" customWidth="1"/>
    <col min="3" max="3" width="17" style="1" customWidth="1"/>
    <col min="4" max="4" width="15" style="1" hidden="1" customWidth="1"/>
    <col min="5" max="5" width="21.140625" style="1" customWidth="1"/>
    <col min="6" max="6" width="15.5703125" style="1" customWidth="1"/>
    <col min="7" max="7" width="18.7109375" style="1" hidden="1" customWidth="1"/>
    <col min="8" max="8" width="14.140625" style="1" customWidth="1"/>
    <col min="9" max="11" width="12.85546875" style="1" customWidth="1"/>
    <col min="12" max="12" width="15.28515625" style="1" customWidth="1"/>
    <col min="13" max="13" width="12.42578125" style="1" customWidth="1"/>
    <col min="14" max="14" width="12.85546875" style="1" customWidth="1"/>
    <col min="15" max="15" width="10.28515625" style="1" customWidth="1"/>
    <col min="16" max="16384" width="9" style="1"/>
  </cols>
  <sheetData>
    <row r="1" spans="1:15" x14ac:dyDescent="0.25">
      <c r="A1" s="2" t="s">
        <v>22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x14ac:dyDescent="0.25">
      <c r="A2" s="3" t="s">
        <v>13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60" x14ac:dyDescent="0.25">
      <c r="A3" s="67" t="s">
        <v>1</v>
      </c>
      <c r="B3" s="68"/>
      <c r="C3" s="4" t="s">
        <v>33</v>
      </c>
      <c r="D3" s="5"/>
      <c r="E3" s="5" t="s">
        <v>0</v>
      </c>
      <c r="F3" s="6" t="s">
        <v>33</v>
      </c>
      <c r="G3" s="5"/>
    </row>
    <row r="4" spans="1:15" ht="45" x14ac:dyDescent="0.25">
      <c r="A4" s="23">
        <v>1</v>
      </c>
      <c r="B4" s="7" t="s">
        <v>2</v>
      </c>
      <c r="C4" s="9">
        <v>11536</v>
      </c>
      <c r="D4" s="9"/>
      <c r="E4" s="10" t="s">
        <v>37</v>
      </c>
      <c r="F4" s="11">
        <v>20</v>
      </c>
      <c r="G4" s="11"/>
    </row>
    <row r="5" spans="1:15" ht="62.25" customHeight="1" x14ac:dyDescent="0.25">
      <c r="A5" s="23">
        <v>2</v>
      </c>
      <c r="B5" s="7" t="s">
        <v>3</v>
      </c>
      <c r="C5" s="12" t="s">
        <v>6</v>
      </c>
      <c r="D5" s="12"/>
      <c r="E5" s="10" t="s">
        <v>35</v>
      </c>
      <c r="F5" s="11">
        <v>10</v>
      </c>
      <c r="G5" s="11"/>
    </row>
    <row r="6" spans="1:15" ht="85.5" customHeight="1" x14ac:dyDescent="0.25">
      <c r="A6" s="23">
        <v>3</v>
      </c>
      <c r="B6" s="7" t="s">
        <v>5</v>
      </c>
      <c r="C6" s="14">
        <v>14</v>
      </c>
      <c r="D6" s="12"/>
      <c r="E6" s="10" t="s">
        <v>36</v>
      </c>
      <c r="F6" s="11">
        <f>40</f>
        <v>40</v>
      </c>
      <c r="G6" s="11"/>
    </row>
    <row r="7" spans="1:15" ht="86.25" customHeight="1" x14ac:dyDescent="0.25">
      <c r="A7" s="23">
        <v>4</v>
      </c>
      <c r="B7" s="7" t="s">
        <v>4</v>
      </c>
      <c r="C7" s="12">
        <v>10</v>
      </c>
      <c r="D7" s="12"/>
      <c r="E7" s="10" t="s">
        <v>38</v>
      </c>
      <c r="F7" s="11">
        <v>30</v>
      </c>
      <c r="G7" s="11"/>
    </row>
    <row r="8" spans="1:15" ht="21" customHeight="1" x14ac:dyDescent="0.25">
      <c r="A8" s="3"/>
      <c r="B8" s="3"/>
      <c r="C8" s="15"/>
      <c r="D8" s="16"/>
      <c r="E8" s="34" t="s">
        <v>19</v>
      </c>
      <c r="F8" s="25">
        <f>SUM(F4:F7)</f>
        <v>100</v>
      </c>
      <c r="G8" s="17">
        <f>SUM(G4:G7)</f>
        <v>0</v>
      </c>
      <c r="H8" s="3"/>
      <c r="I8" s="3"/>
    </row>
    <row r="9" spans="1:15" s="22" customFormat="1" ht="20.25" customHeight="1" x14ac:dyDescent="0.25">
      <c r="A9" s="18"/>
      <c r="B9" s="19"/>
      <c r="C9" s="19"/>
      <c r="D9" s="20"/>
      <c r="E9" s="21"/>
      <c r="F9" s="18"/>
      <c r="H9" s="18"/>
      <c r="J9" s="18"/>
      <c r="K9" s="18"/>
      <c r="L9" s="18"/>
      <c r="M9" s="18"/>
      <c r="N9" s="18"/>
      <c r="O9" s="18"/>
    </row>
    <row r="10" spans="1:15" s="22" customFormat="1" ht="21.75" customHeight="1" x14ac:dyDescent="0.25">
      <c r="A10" s="18"/>
      <c r="B10" s="28" t="s">
        <v>26</v>
      </c>
      <c r="C10" s="28"/>
      <c r="D10" s="29"/>
      <c r="F10" s="30" t="s">
        <v>27</v>
      </c>
      <c r="J10" s="18"/>
      <c r="K10" s="18"/>
      <c r="L10" s="18"/>
      <c r="M10" s="18"/>
      <c r="N10" s="18"/>
      <c r="O10" s="18"/>
    </row>
    <row r="11" spans="1:15" s="22" customFormat="1" ht="18.75" customHeight="1" x14ac:dyDescent="0.25">
      <c r="A11" s="18"/>
      <c r="B11" s="31" t="s">
        <v>28</v>
      </c>
      <c r="C11" s="31"/>
      <c r="D11" s="32"/>
      <c r="F11" s="32" t="s">
        <v>30</v>
      </c>
      <c r="J11" s="18"/>
      <c r="K11" s="18"/>
      <c r="L11" s="18"/>
      <c r="M11" s="18"/>
    </row>
    <row r="12" spans="1:15" s="22" customFormat="1" ht="17.25" customHeight="1" x14ac:dyDescent="0.25">
      <c r="A12" s="18"/>
      <c r="B12" s="28"/>
      <c r="C12" s="28"/>
      <c r="D12" s="32"/>
      <c r="F12" s="32" t="s">
        <v>29</v>
      </c>
      <c r="J12" s="18"/>
      <c r="K12" s="18"/>
      <c r="L12" s="18"/>
      <c r="M12" s="18"/>
    </row>
    <row r="13" spans="1:15" s="22" customFormat="1" ht="15.75" customHeight="1" x14ac:dyDescent="0.25">
      <c r="A13" s="18"/>
      <c r="B13" s="32"/>
      <c r="C13" s="32"/>
      <c r="D13" s="32"/>
      <c r="F13" s="32" t="s">
        <v>31</v>
      </c>
      <c r="G13" s="18"/>
      <c r="H13" s="18"/>
      <c r="I13" s="18"/>
      <c r="J13" s="18"/>
      <c r="K13" s="18"/>
      <c r="L13" s="18"/>
      <c r="M13" s="18"/>
    </row>
    <row r="14" spans="1:15" ht="15.75" customHeight="1" x14ac:dyDescent="0.25">
      <c r="B14" s="33"/>
      <c r="C14" s="33"/>
      <c r="D14" s="33"/>
      <c r="F14" s="33" t="s">
        <v>16</v>
      </c>
    </row>
    <row r="15" spans="1:15" ht="22.5" customHeight="1" x14ac:dyDescent="0.25">
      <c r="B15" s="27"/>
      <c r="C15" s="27"/>
      <c r="D15" s="27"/>
      <c r="E15" s="27"/>
    </row>
    <row r="16" spans="1:15" x14ac:dyDescent="0.25">
      <c r="B16" s="27"/>
      <c r="C16" s="27"/>
      <c r="D16" s="27"/>
      <c r="E16" s="27"/>
    </row>
  </sheetData>
  <mergeCells count="1">
    <mergeCell ref="A3:B3"/>
  </mergeCells>
  <pageMargins left="0.7" right="0.7" top="0.75" bottom="0.75" header="0.3" footer="0.3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16"/>
  <sheetViews>
    <sheetView workbookViewId="0">
      <selection activeCell="F6" sqref="F6"/>
    </sheetView>
  </sheetViews>
  <sheetFormatPr defaultColWidth="9" defaultRowHeight="15" x14ac:dyDescent="0.25"/>
  <cols>
    <col min="1" max="1" width="3.7109375" style="1" customWidth="1"/>
    <col min="2" max="2" width="20" style="1" customWidth="1"/>
    <col min="3" max="3" width="17" style="1" customWidth="1"/>
    <col min="4" max="4" width="15" style="1" hidden="1" customWidth="1"/>
    <col min="5" max="5" width="21.140625" style="1" customWidth="1"/>
    <col min="6" max="6" width="15.5703125" style="1" customWidth="1"/>
    <col min="7" max="7" width="18.7109375" style="1" hidden="1" customWidth="1"/>
    <col min="8" max="8" width="14.140625" style="1" customWidth="1"/>
    <col min="9" max="11" width="12.85546875" style="1" customWidth="1"/>
    <col min="12" max="12" width="15.28515625" style="1" customWidth="1"/>
    <col min="13" max="13" width="12.42578125" style="1" customWidth="1"/>
    <col min="14" max="14" width="12.85546875" style="1" customWidth="1"/>
    <col min="15" max="15" width="10.28515625" style="1" customWidth="1"/>
    <col min="16" max="16384" width="9" style="1"/>
  </cols>
  <sheetData>
    <row r="1" spans="1:15" x14ac:dyDescent="0.2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x14ac:dyDescent="0.25">
      <c r="A2" s="3" t="s">
        <v>13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51" x14ac:dyDescent="0.25">
      <c r="A3" s="71" t="s">
        <v>1</v>
      </c>
      <c r="B3" s="72"/>
      <c r="C3" s="37" t="s">
        <v>33</v>
      </c>
      <c r="D3" s="38"/>
      <c r="E3" s="38" t="s">
        <v>0</v>
      </c>
      <c r="F3" s="39" t="s">
        <v>33</v>
      </c>
      <c r="G3" s="5"/>
    </row>
    <row r="4" spans="1:15" ht="38.25" x14ac:dyDescent="0.25">
      <c r="A4" s="40">
        <v>1</v>
      </c>
      <c r="B4" s="41" t="s">
        <v>2</v>
      </c>
      <c r="C4" s="43">
        <v>4622.2</v>
      </c>
      <c r="D4" s="43"/>
      <c r="E4" s="44" t="s">
        <v>47</v>
      </c>
      <c r="F4" s="46">
        <v>20</v>
      </c>
      <c r="G4" s="11"/>
    </row>
    <row r="5" spans="1:15" ht="62.25" customHeight="1" x14ac:dyDescent="0.25">
      <c r="A5" s="40">
        <v>2</v>
      </c>
      <c r="B5" s="41" t="s">
        <v>3</v>
      </c>
      <c r="C5" s="47" t="s">
        <v>6</v>
      </c>
      <c r="D5" s="47"/>
      <c r="E5" s="44" t="s">
        <v>46</v>
      </c>
      <c r="F5" s="46">
        <v>10</v>
      </c>
      <c r="G5" s="11"/>
    </row>
    <row r="6" spans="1:15" ht="85.5" customHeight="1" x14ac:dyDescent="0.25">
      <c r="A6" s="40">
        <v>3</v>
      </c>
      <c r="B6" s="41" t="s">
        <v>5</v>
      </c>
      <c r="C6" s="49">
        <v>13</v>
      </c>
      <c r="D6" s="47"/>
      <c r="E6" s="44" t="s">
        <v>48</v>
      </c>
      <c r="F6" s="46">
        <f>40</f>
        <v>40</v>
      </c>
      <c r="G6" s="11"/>
    </row>
    <row r="7" spans="1:15" ht="86.25" customHeight="1" x14ac:dyDescent="0.25">
      <c r="A7" s="40">
        <v>4</v>
      </c>
      <c r="B7" s="41" t="s">
        <v>4</v>
      </c>
      <c r="C7" s="47">
        <v>0</v>
      </c>
      <c r="D7" s="47"/>
      <c r="E7" s="44" t="s">
        <v>49</v>
      </c>
      <c r="F7" s="46">
        <v>0</v>
      </c>
      <c r="G7" s="11"/>
    </row>
    <row r="8" spans="1:15" ht="21" customHeight="1" x14ac:dyDescent="0.25">
      <c r="A8" s="50"/>
      <c r="B8" s="50"/>
      <c r="C8" s="32"/>
      <c r="D8" s="51"/>
      <c r="E8" s="52" t="s">
        <v>10</v>
      </c>
      <c r="F8" s="53">
        <f>SUM(F4:F7)</f>
        <v>70</v>
      </c>
      <c r="G8" s="17">
        <f>SUM(G4:G7)</f>
        <v>0</v>
      </c>
      <c r="H8" s="3"/>
      <c r="I8" s="3"/>
    </row>
    <row r="9" spans="1:15" s="22" customFormat="1" ht="20.25" customHeight="1" x14ac:dyDescent="0.25">
      <c r="A9" s="18"/>
      <c r="B9" s="19"/>
      <c r="C9" s="19"/>
      <c r="D9" s="20"/>
      <c r="E9" s="21"/>
      <c r="F9" s="18"/>
      <c r="H9" s="18"/>
      <c r="J9" s="18"/>
      <c r="K9" s="18"/>
      <c r="L9" s="18"/>
      <c r="M9" s="18"/>
      <c r="N9" s="18"/>
      <c r="O9" s="18"/>
    </row>
    <row r="10" spans="1:15" s="22" customFormat="1" ht="21" customHeight="1" x14ac:dyDescent="0.25">
      <c r="A10" s="18"/>
      <c r="B10" s="28" t="s">
        <v>26</v>
      </c>
      <c r="C10" s="28"/>
      <c r="D10" s="29"/>
      <c r="F10" s="30" t="s">
        <v>27</v>
      </c>
      <c r="J10" s="18"/>
      <c r="K10" s="18"/>
      <c r="L10" s="18"/>
      <c r="M10" s="18"/>
      <c r="N10" s="18"/>
      <c r="O10" s="18"/>
    </row>
    <row r="11" spans="1:15" s="22" customFormat="1" ht="23.25" customHeight="1" x14ac:dyDescent="0.25">
      <c r="A11" s="18"/>
      <c r="B11" s="31" t="s">
        <v>28</v>
      </c>
      <c r="C11" s="31"/>
      <c r="D11" s="32"/>
      <c r="F11" s="32" t="s">
        <v>30</v>
      </c>
      <c r="J11" s="18"/>
      <c r="K11" s="18"/>
      <c r="L11" s="18"/>
      <c r="M11" s="18"/>
    </row>
    <row r="12" spans="1:15" s="22" customFormat="1" ht="16.5" customHeight="1" x14ac:dyDescent="0.25">
      <c r="A12" s="18"/>
      <c r="B12" s="28"/>
      <c r="C12" s="28"/>
      <c r="D12" s="32"/>
      <c r="F12" s="32" t="s">
        <v>29</v>
      </c>
      <c r="J12" s="18"/>
      <c r="K12" s="18"/>
      <c r="L12" s="18"/>
      <c r="M12" s="18"/>
    </row>
    <row r="13" spans="1:15" s="22" customFormat="1" ht="17.25" customHeight="1" x14ac:dyDescent="0.25">
      <c r="A13" s="18"/>
      <c r="B13" s="32"/>
      <c r="C13" s="32"/>
      <c r="D13" s="32"/>
      <c r="F13" s="32" t="s">
        <v>31</v>
      </c>
      <c r="G13" s="18"/>
      <c r="H13" s="18"/>
      <c r="I13" s="18"/>
      <c r="J13" s="18"/>
      <c r="K13" s="18"/>
      <c r="L13" s="18"/>
      <c r="M13" s="18"/>
    </row>
    <row r="14" spans="1:15" ht="14.25" customHeight="1" x14ac:dyDescent="0.25">
      <c r="B14" s="33"/>
      <c r="C14" s="33"/>
      <c r="D14" s="33"/>
      <c r="F14" s="33" t="s">
        <v>16</v>
      </c>
    </row>
    <row r="15" spans="1:15" ht="22.5" customHeight="1" x14ac:dyDescent="0.25">
      <c r="B15" s="27"/>
      <c r="C15" s="27"/>
      <c r="D15" s="27"/>
      <c r="E15" s="27"/>
    </row>
    <row r="16" spans="1:15" x14ac:dyDescent="0.25">
      <c r="B16" s="27"/>
      <c r="C16" s="27"/>
      <c r="D16" s="27"/>
      <c r="E16" s="27"/>
    </row>
  </sheetData>
  <mergeCells count="1">
    <mergeCell ref="A3:B3"/>
  </mergeCells>
  <pageMargins left="0.7" right="0.7" top="0.75" bottom="0.75" header="0.3" footer="0.3"/>
  <pageSetup paperSize="9" fitToHeight="0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16"/>
  <sheetViews>
    <sheetView workbookViewId="0">
      <selection activeCell="I5" sqref="I5"/>
    </sheetView>
  </sheetViews>
  <sheetFormatPr defaultColWidth="9" defaultRowHeight="15" x14ac:dyDescent="0.25"/>
  <cols>
    <col min="1" max="1" width="3.7109375" style="1" customWidth="1"/>
    <col min="2" max="2" width="20" style="1" customWidth="1"/>
    <col min="3" max="3" width="17" style="1" customWidth="1"/>
    <col min="4" max="4" width="15" style="1" hidden="1" customWidth="1"/>
    <col min="5" max="5" width="21.140625" style="1" customWidth="1"/>
    <col min="6" max="6" width="15.5703125" style="1" customWidth="1"/>
    <col min="7" max="7" width="18.7109375" style="1" hidden="1" customWidth="1"/>
    <col min="8" max="8" width="14.140625" style="1" customWidth="1"/>
    <col min="9" max="11" width="12.85546875" style="1" customWidth="1"/>
    <col min="12" max="12" width="15.28515625" style="1" customWidth="1"/>
    <col min="13" max="13" width="12.42578125" style="1" customWidth="1"/>
    <col min="14" max="14" width="12.85546875" style="1" customWidth="1"/>
    <col min="15" max="15" width="10.28515625" style="1" customWidth="1"/>
    <col min="16" max="16384" width="9" style="1"/>
  </cols>
  <sheetData>
    <row r="1" spans="1:15" x14ac:dyDescent="0.25">
      <c r="A1" s="2" t="s">
        <v>42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x14ac:dyDescent="0.25">
      <c r="A2" s="50" t="s">
        <v>13</v>
      </c>
      <c r="B2" s="50"/>
      <c r="C2" s="50"/>
      <c r="D2" s="50"/>
      <c r="E2" s="50"/>
      <c r="F2" s="50"/>
      <c r="G2" s="3"/>
      <c r="H2" s="3"/>
      <c r="I2" s="3"/>
      <c r="J2" s="3"/>
      <c r="K2" s="3"/>
      <c r="L2" s="3"/>
      <c r="M2" s="3"/>
      <c r="N2" s="3"/>
      <c r="O2" s="3"/>
    </row>
    <row r="3" spans="1:15" ht="51" x14ac:dyDescent="0.25">
      <c r="A3" s="71" t="s">
        <v>1</v>
      </c>
      <c r="B3" s="72"/>
      <c r="C3" s="37" t="s">
        <v>33</v>
      </c>
      <c r="D3" s="38"/>
      <c r="E3" s="38" t="s">
        <v>0</v>
      </c>
      <c r="F3" s="39" t="s">
        <v>33</v>
      </c>
      <c r="G3" s="5"/>
    </row>
    <row r="4" spans="1:15" ht="38.25" x14ac:dyDescent="0.25">
      <c r="A4" s="40">
        <v>1</v>
      </c>
      <c r="B4" s="41" t="s">
        <v>2</v>
      </c>
      <c r="C4" s="43">
        <v>2327.65</v>
      </c>
      <c r="D4" s="43"/>
      <c r="E4" s="44" t="s">
        <v>47</v>
      </c>
      <c r="F4" s="46">
        <v>20</v>
      </c>
      <c r="G4" s="11"/>
    </row>
    <row r="5" spans="1:15" ht="62.25" customHeight="1" x14ac:dyDescent="0.25">
      <c r="A5" s="40">
        <v>2</v>
      </c>
      <c r="B5" s="41" t="s">
        <v>3</v>
      </c>
      <c r="C5" s="47" t="s">
        <v>6</v>
      </c>
      <c r="D5" s="47"/>
      <c r="E5" s="44" t="s">
        <v>46</v>
      </c>
      <c r="F5" s="46">
        <v>10</v>
      </c>
      <c r="G5" s="11"/>
    </row>
    <row r="6" spans="1:15" ht="85.5" customHeight="1" x14ac:dyDescent="0.25">
      <c r="A6" s="40">
        <v>3</v>
      </c>
      <c r="B6" s="41" t="s">
        <v>5</v>
      </c>
      <c r="C6" s="49">
        <v>1</v>
      </c>
      <c r="D6" s="47"/>
      <c r="E6" s="44" t="s">
        <v>48</v>
      </c>
      <c r="F6" s="46">
        <f>40</f>
        <v>40</v>
      </c>
      <c r="G6" s="11"/>
    </row>
    <row r="7" spans="1:15" ht="86.25" customHeight="1" x14ac:dyDescent="0.25">
      <c r="A7" s="40">
        <v>4</v>
      </c>
      <c r="B7" s="41" t="s">
        <v>4</v>
      </c>
      <c r="C7" s="47">
        <v>0</v>
      </c>
      <c r="D7" s="47"/>
      <c r="E7" s="44" t="s">
        <v>49</v>
      </c>
      <c r="F7" s="46">
        <v>0</v>
      </c>
      <c r="G7" s="11"/>
    </row>
    <row r="8" spans="1:15" ht="21" customHeight="1" x14ac:dyDescent="0.25">
      <c r="A8" s="50"/>
      <c r="B8" s="50"/>
      <c r="C8" s="32"/>
      <c r="D8" s="51"/>
      <c r="E8" s="52" t="s">
        <v>11</v>
      </c>
      <c r="F8" s="53">
        <f>SUM(F4:F7)</f>
        <v>70</v>
      </c>
      <c r="G8" s="17">
        <f>SUM(G4:G7)</f>
        <v>0</v>
      </c>
      <c r="H8" s="3"/>
      <c r="I8" s="3"/>
    </row>
    <row r="9" spans="1:15" s="22" customFormat="1" ht="20.25" customHeight="1" x14ac:dyDescent="0.25">
      <c r="A9" s="18"/>
      <c r="B9" s="19"/>
      <c r="C9" s="19"/>
      <c r="D9" s="20"/>
      <c r="E9" s="21"/>
      <c r="F9" s="18"/>
      <c r="H9" s="18"/>
      <c r="J9" s="18"/>
      <c r="K9" s="18"/>
      <c r="L9" s="18"/>
      <c r="M9" s="18"/>
      <c r="N9" s="18"/>
      <c r="O9" s="18"/>
    </row>
    <row r="10" spans="1:15" s="22" customFormat="1" ht="24" customHeight="1" x14ac:dyDescent="0.25">
      <c r="A10" s="18"/>
      <c r="B10" s="28" t="s">
        <v>26</v>
      </c>
      <c r="C10" s="28"/>
      <c r="D10" s="29"/>
      <c r="F10" s="30" t="s">
        <v>27</v>
      </c>
      <c r="J10" s="18"/>
      <c r="K10" s="18"/>
      <c r="L10" s="18"/>
      <c r="M10" s="18"/>
      <c r="N10" s="18"/>
      <c r="O10" s="18"/>
    </row>
    <row r="11" spans="1:15" s="22" customFormat="1" ht="24.75" customHeight="1" x14ac:dyDescent="0.25">
      <c r="A11" s="18"/>
      <c r="B11" s="31" t="s">
        <v>28</v>
      </c>
      <c r="C11" s="31"/>
      <c r="D11" s="32"/>
      <c r="F11" s="32" t="s">
        <v>30</v>
      </c>
      <c r="J11" s="18"/>
      <c r="K11" s="18"/>
      <c r="L11" s="18"/>
      <c r="M11" s="18"/>
    </row>
    <row r="12" spans="1:15" s="22" customFormat="1" ht="20.25" customHeight="1" x14ac:dyDescent="0.25">
      <c r="A12" s="18"/>
      <c r="B12" s="28"/>
      <c r="C12" s="28"/>
      <c r="D12" s="32"/>
      <c r="F12" s="32" t="s">
        <v>29</v>
      </c>
      <c r="J12" s="18"/>
      <c r="K12" s="18"/>
      <c r="L12" s="18"/>
      <c r="M12" s="18"/>
    </row>
    <row r="13" spans="1:15" s="22" customFormat="1" ht="20.25" customHeight="1" x14ac:dyDescent="0.25">
      <c r="A13" s="18"/>
      <c r="B13" s="32"/>
      <c r="C13" s="32"/>
      <c r="D13" s="32"/>
      <c r="F13" s="32" t="s">
        <v>31</v>
      </c>
      <c r="G13" s="18"/>
      <c r="H13" s="18"/>
      <c r="I13" s="18"/>
      <c r="J13" s="18"/>
      <c r="K13" s="18"/>
      <c r="L13" s="18"/>
      <c r="M13" s="18"/>
    </row>
    <row r="14" spans="1:15" ht="18.75" customHeight="1" x14ac:dyDescent="0.25">
      <c r="B14" s="33"/>
      <c r="C14" s="33"/>
      <c r="D14" s="33"/>
      <c r="F14" s="33" t="s">
        <v>16</v>
      </c>
    </row>
    <row r="15" spans="1:15" ht="22.5" customHeight="1" x14ac:dyDescent="0.25">
      <c r="B15" s="27"/>
      <c r="C15" s="27"/>
      <c r="D15" s="27"/>
      <c r="E15" s="27"/>
    </row>
    <row r="16" spans="1:15" x14ac:dyDescent="0.25">
      <c r="B16" s="27"/>
      <c r="C16" s="27"/>
      <c r="D16" s="27"/>
      <c r="E16" s="27"/>
    </row>
  </sheetData>
  <mergeCells count="1">
    <mergeCell ref="A3:B3"/>
  </mergeCells>
  <pageMargins left="0.7" right="0.7" top="0.75" bottom="0.75" header="0.3" footer="0.3"/>
  <pageSetup paperSize="9" fitToHeight="0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S16"/>
  <sheetViews>
    <sheetView tabSelected="1" workbookViewId="0">
      <selection activeCell="J7" sqref="J7"/>
    </sheetView>
  </sheetViews>
  <sheetFormatPr defaultColWidth="9" defaultRowHeight="15" x14ac:dyDescent="0.25"/>
  <cols>
    <col min="1" max="1" width="3.7109375" style="1" customWidth="1"/>
    <col min="2" max="2" width="20" style="1" customWidth="1"/>
    <col min="3" max="5" width="17" style="1" customWidth="1"/>
    <col min="6" max="6" width="15" style="1" hidden="1" customWidth="1"/>
    <col min="7" max="7" width="21.140625" style="1" customWidth="1"/>
    <col min="8" max="8" width="17.28515625" style="1" customWidth="1"/>
    <col min="9" max="9" width="14.5703125" style="1" customWidth="1"/>
    <col min="10" max="10" width="15.5703125" style="1" customWidth="1"/>
    <col min="11" max="11" width="18.7109375" style="1" hidden="1" customWidth="1"/>
    <col min="12" max="12" width="14.140625" style="1" customWidth="1"/>
    <col min="13" max="15" width="12.85546875" style="1" customWidth="1"/>
    <col min="16" max="16" width="15.28515625" style="1" customWidth="1"/>
    <col min="17" max="17" width="12.42578125" style="1" customWidth="1"/>
    <col min="18" max="18" width="12.85546875" style="1" customWidth="1"/>
    <col min="19" max="19" width="10.28515625" style="1" customWidth="1"/>
    <col min="20" max="16384" width="9" style="1"/>
  </cols>
  <sheetData>
    <row r="1" spans="1:19" x14ac:dyDescent="0.25">
      <c r="A1" s="2" t="s">
        <v>23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x14ac:dyDescent="0.25">
      <c r="A2" s="3" t="s">
        <v>13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ht="63.75" x14ac:dyDescent="0.25">
      <c r="A3" s="71" t="s">
        <v>1</v>
      </c>
      <c r="B3" s="72"/>
      <c r="C3" s="37" t="s">
        <v>43</v>
      </c>
      <c r="D3" s="37" t="s">
        <v>41</v>
      </c>
      <c r="E3" s="37" t="s">
        <v>33</v>
      </c>
      <c r="F3" s="38"/>
      <c r="G3" s="38" t="s">
        <v>0</v>
      </c>
      <c r="H3" s="37" t="s">
        <v>43</v>
      </c>
      <c r="I3" s="37" t="s">
        <v>41</v>
      </c>
      <c r="J3" s="39" t="s">
        <v>33</v>
      </c>
      <c r="K3" s="5"/>
    </row>
    <row r="4" spans="1:19" ht="38.25" x14ac:dyDescent="0.25">
      <c r="A4" s="40">
        <v>1</v>
      </c>
      <c r="B4" s="41" t="s">
        <v>2</v>
      </c>
      <c r="C4" s="42">
        <v>6234.83</v>
      </c>
      <c r="D4" s="42">
        <v>9752.34</v>
      </c>
      <c r="E4" s="43">
        <v>6894.7</v>
      </c>
      <c r="F4" s="43"/>
      <c r="G4" s="44" t="s">
        <v>47</v>
      </c>
      <c r="H4" s="45">
        <f>20*C4/C4</f>
        <v>20</v>
      </c>
      <c r="I4" s="46">
        <f>C4/D4*20</f>
        <v>12.786326153518026</v>
      </c>
      <c r="J4" s="46">
        <f>C4/E4*20</f>
        <v>18.08586305423006</v>
      </c>
      <c r="K4" s="11"/>
    </row>
    <row r="5" spans="1:19" ht="62.25" customHeight="1" x14ac:dyDescent="0.25">
      <c r="A5" s="40">
        <v>2</v>
      </c>
      <c r="B5" s="41" t="s">
        <v>3</v>
      </c>
      <c r="C5" s="47" t="s">
        <v>6</v>
      </c>
      <c r="D5" s="47" t="s">
        <v>6</v>
      </c>
      <c r="E5" s="47" t="s">
        <v>6</v>
      </c>
      <c r="F5" s="47"/>
      <c r="G5" s="44" t="s">
        <v>46</v>
      </c>
      <c r="H5" s="45">
        <v>10</v>
      </c>
      <c r="I5" s="46">
        <v>10</v>
      </c>
      <c r="J5" s="46">
        <v>10</v>
      </c>
      <c r="K5" s="11"/>
    </row>
    <row r="6" spans="1:19" ht="85.5" customHeight="1" x14ac:dyDescent="0.25">
      <c r="A6" s="40">
        <v>3</v>
      </c>
      <c r="B6" s="41" t="s">
        <v>5</v>
      </c>
      <c r="C6" s="48">
        <v>13</v>
      </c>
      <c r="D6" s="48">
        <v>9</v>
      </c>
      <c r="E6" s="49">
        <v>21</v>
      </c>
      <c r="F6" s="47"/>
      <c r="G6" s="44" t="s">
        <v>48</v>
      </c>
      <c r="H6" s="45">
        <f>40*C6/21</f>
        <v>24.761904761904763</v>
      </c>
      <c r="I6" s="46">
        <f>40*D6/21</f>
        <v>17.142857142857142</v>
      </c>
      <c r="J6" s="46">
        <f>E6/21*40</f>
        <v>40</v>
      </c>
      <c r="K6" s="11"/>
    </row>
    <row r="7" spans="1:19" ht="86.25" customHeight="1" x14ac:dyDescent="0.25">
      <c r="A7" s="40">
        <v>4</v>
      </c>
      <c r="B7" s="41" t="s">
        <v>4</v>
      </c>
      <c r="C7" s="48">
        <v>0</v>
      </c>
      <c r="D7" s="48">
        <v>0</v>
      </c>
      <c r="E7" s="47">
        <v>1</v>
      </c>
      <c r="F7" s="47"/>
      <c r="G7" s="44" t="s">
        <v>49</v>
      </c>
      <c r="H7" s="45">
        <v>0</v>
      </c>
      <c r="I7" s="46">
        <v>0</v>
      </c>
      <c r="J7" s="46">
        <v>30</v>
      </c>
      <c r="K7" s="11"/>
    </row>
    <row r="8" spans="1:19" ht="21" customHeight="1" x14ac:dyDescent="0.25">
      <c r="A8" s="50"/>
      <c r="B8" s="50"/>
      <c r="C8" s="32"/>
      <c r="D8" s="32"/>
      <c r="E8" s="32"/>
      <c r="F8" s="51"/>
      <c r="G8" s="52" t="s">
        <v>44</v>
      </c>
      <c r="H8" s="43">
        <f t="shared" ref="H8" si="0">SUM(H4:H7)</f>
        <v>54.761904761904759</v>
      </c>
      <c r="I8" s="43">
        <f>SUM(I4:I7)</f>
        <v>39.929183296375172</v>
      </c>
      <c r="J8" s="53">
        <f>SUM(J4:J7)</f>
        <v>98.08586305423006</v>
      </c>
      <c r="K8" s="17">
        <f>SUM(K4:K7)</f>
        <v>0</v>
      </c>
      <c r="L8" s="3"/>
      <c r="M8" s="3"/>
    </row>
    <row r="9" spans="1:19" s="22" customFormat="1" ht="20.25" customHeight="1" x14ac:dyDescent="0.25">
      <c r="A9" s="18"/>
      <c r="B9" s="19"/>
      <c r="C9" s="19"/>
      <c r="D9" s="19"/>
      <c r="E9" s="19"/>
      <c r="F9" s="20"/>
      <c r="G9" s="21"/>
      <c r="H9" s="21"/>
      <c r="I9" s="18"/>
      <c r="J9" s="18"/>
      <c r="L9" s="18"/>
      <c r="N9" s="18"/>
      <c r="O9" s="18"/>
      <c r="P9" s="18"/>
      <c r="Q9" s="18"/>
      <c r="R9" s="18"/>
      <c r="S9" s="18"/>
    </row>
    <row r="10" spans="1:19" s="22" customFormat="1" ht="21.75" customHeight="1" x14ac:dyDescent="0.25">
      <c r="A10" s="18"/>
      <c r="B10" s="28" t="s">
        <v>26</v>
      </c>
      <c r="C10" s="28"/>
      <c r="D10" s="28"/>
      <c r="E10" s="28"/>
      <c r="F10" s="29"/>
      <c r="G10" s="30" t="s">
        <v>27</v>
      </c>
      <c r="H10" s="30"/>
      <c r="I10" s="15"/>
      <c r="J10" s="18"/>
      <c r="N10" s="18"/>
      <c r="O10" s="18"/>
      <c r="P10" s="18"/>
      <c r="Q10" s="18"/>
      <c r="R10" s="18"/>
      <c r="S10" s="18"/>
    </row>
    <row r="11" spans="1:19" s="22" customFormat="1" ht="23.25" customHeight="1" x14ac:dyDescent="0.25">
      <c r="A11" s="18"/>
      <c r="B11" s="31" t="s">
        <v>28</v>
      </c>
      <c r="C11" s="31"/>
      <c r="D11" s="31"/>
      <c r="E11" s="31"/>
      <c r="F11" s="32"/>
      <c r="G11" s="32" t="s">
        <v>30</v>
      </c>
      <c r="H11" s="32"/>
      <c r="I11" s="15"/>
      <c r="J11" s="18"/>
      <c r="N11" s="18"/>
      <c r="O11" s="18"/>
      <c r="P11" s="18"/>
      <c r="Q11" s="18"/>
    </row>
    <row r="12" spans="1:19" s="22" customFormat="1" ht="18" customHeight="1" x14ac:dyDescent="0.25">
      <c r="A12" s="18"/>
      <c r="B12" s="28"/>
      <c r="C12" s="28"/>
      <c r="D12" s="28"/>
      <c r="E12" s="28"/>
      <c r="F12" s="32"/>
      <c r="G12" s="32" t="s">
        <v>29</v>
      </c>
      <c r="H12" s="32"/>
      <c r="I12" s="15"/>
      <c r="J12" s="18"/>
      <c r="N12" s="18"/>
      <c r="O12" s="18"/>
      <c r="P12" s="18"/>
      <c r="Q12" s="18"/>
    </row>
    <row r="13" spans="1:19" s="22" customFormat="1" ht="16.5" customHeight="1" x14ac:dyDescent="0.25">
      <c r="A13" s="18"/>
      <c r="B13" s="32"/>
      <c r="C13" s="32"/>
      <c r="D13" s="32"/>
      <c r="E13" s="32"/>
      <c r="F13" s="32"/>
      <c r="G13" s="32" t="s">
        <v>31</v>
      </c>
      <c r="H13" s="32"/>
      <c r="I13" s="15"/>
      <c r="J13" s="18"/>
      <c r="K13" s="18"/>
      <c r="L13" s="18"/>
      <c r="M13" s="18"/>
      <c r="N13" s="18"/>
      <c r="O13" s="18"/>
      <c r="P13" s="18"/>
      <c r="Q13" s="18"/>
    </row>
    <row r="14" spans="1:19" ht="15" customHeight="1" x14ac:dyDescent="0.25">
      <c r="B14" s="33"/>
      <c r="C14" s="33"/>
      <c r="D14" s="33"/>
      <c r="E14" s="33"/>
      <c r="F14" s="33"/>
      <c r="G14" s="33" t="s">
        <v>16</v>
      </c>
      <c r="H14" s="33"/>
      <c r="I14" s="27"/>
    </row>
    <row r="15" spans="1:19" ht="22.5" customHeight="1" x14ac:dyDescent="0.25">
      <c r="B15" s="27"/>
      <c r="C15" s="27"/>
      <c r="D15" s="27"/>
      <c r="E15" s="27"/>
      <c r="F15" s="27"/>
      <c r="G15" s="27"/>
      <c r="H15" s="27"/>
      <c r="I15" s="27"/>
    </row>
    <row r="16" spans="1:19" x14ac:dyDescent="0.25">
      <c r="B16" s="27"/>
      <c r="C16" s="27"/>
      <c r="D16" s="27"/>
      <c r="E16" s="27"/>
      <c r="F16" s="27"/>
      <c r="G16" s="27"/>
      <c r="H16" s="27"/>
      <c r="I16" s="27"/>
    </row>
  </sheetData>
  <mergeCells count="1">
    <mergeCell ref="A3:B3"/>
  </mergeCells>
  <pageMargins left="0.7" right="0.7" top="0.75" bottom="0.75" header="0.3" footer="0.3"/>
  <pageSetup paperSize="9" scale="91" fitToHeight="0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16"/>
  <sheetViews>
    <sheetView zoomScale="91" zoomScaleNormal="91" workbookViewId="0">
      <selection activeCell="J6" sqref="J6"/>
    </sheetView>
  </sheetViews>
  <sheetFormatPr defaultColWidth="9" defaultRowHeight="15" x14ac:dyDescent="0.25"/>
  <cols>
    <col min="1" max="1" width="3.7109375" style="1" customWidth="1"/>
    <col min="2" max="2" width="20" style="1" customWidth="1"/>
    <col min="3" max="5" width="17" style="1" customWidth="1"/>
    <col min="6" max="6" width="15" style="1" hidden="1" customWidth="1"/>
    <col min="7" max="7" width="21.140625" style="1" customWidth="1"/>
    <col min="8" max="8" width="17.28515625" style="1" customWidth="1"/>
    <col min="9" max="9" width="14.5703125" style="1" customWidth="1"/>
    <col min="10" max="10" width="15.5703125" style="1" customWidth="1"/>
    <col min="11" max="11" width="18.7109375" style="1" hidden="1" customWidth="1"/>
    <col min="12" max="12" width="14.140625" style="1" customWidth="1"/>
    <col min="13" max="15" width="12.85546875" style="1" customWidth="1"/>
    <col min="16" max="16" width="15.28515625" style="1" customWidth="1"/>
    <col min="17" max="17" width="12.42578125" style="1" customWidth="1"/>
    <col min="18" max="18" width="12.85546875" style="1" customWidth="1"/>
    <col min="19" max="19" width="10.28515625" style="1" customWidth="1"/>
    <col min="20" max="16384" width="9" style="1"/>
  </cols>
  <sheetData>
    <row r="1" spans="1:19" x14ac:dyDescent="0.25">
      <c r="A1" s="2" t="s">
        <v>24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x14ac:dyDescent="0.25">
      <c r="A2" s="3" t="s">
        <v>13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ht="90" x14ac:dyDescent="0.25">
      <c r="A3" s="67" t="s">
        <v>1</v>
      </c>
      <c r="B3" s="68"/>
      <c r="C3" s="4" t="s">
        <v>40</v>
      </c>
      <c r="D3" s="4" t="s">
        <v>41</v>
      </c>
      <c r="E3" s="4" t="s">
        <v>33</v>
      </c>
      <c r="F3" s="5"/>
      <c r="G3" s="5" t="s">
        <v>0</v>
      </c>
      <c r="H3" s="4" t="s">
        <v>40</v>
      </c>
      <c r="I3" s="4" t="s">
        <v>41</v>
      </c>
      <c r="J3" s="6" t="s">
        <v>33</v>
      </c>
      <c r="K3" s="5"/>
    </row>
    <row r="4" spans="1:19" ht="45" x14ac:dyDescent="0.25">
      <c r="A4" s="23">
        <v>1</v>
      </c>
      <c r="B4" s="7" t="s">
        <v>2</v>
      </c>
      <c r="C4" s="8">
        <v>490</v>
      </c>
      <c r="D4" s="8">
        <v>271.39999999999998</v>
      </c>
      <c r="E4" s="9">
        <v>231</v>
      </c>
      <c r="F4" s="9"/>
      <c r="G4" s="10" t="s">
        <v>37</v>
      </c>
      <c r="H4" s="24">
        <f>E4/C4*20</f>
        <v>9.4285714285714288</v>
      </c>
      <c r="I4" s="11">
        <f>E4/D4*20</f>
        <v>17.022844509948417</v>
      </c>
      <c r="J4" s="11">
        <f>E4/E4*20</f>
        <v>20</v>
      </c>
      <c r="K4" s="11"/>
    </row>
    <row r="5" spans="1:19" ht="62.25" customHeight="1" x14ac:dyDescent="0.25">
      <c r="A5" s="23">
        <v>2</v>
      </c>
      <c r="B5" s="7" t="s">
        <v>3</v>
      </c>
      <c r="C5" s="12" t="s">
        <v>6</v>
      </c>
      <c r="D5" s="12" t="s">
        <v>6</v>
      </c>
      <c r="E5" s="12" t="s">
        <v>6</v>
      </c>
      <c r="F5" s="12"/>
      <c r="G5" s="10" t="s">
        <v>35</v>
      </c>
      <c r="H5" s="24">
        <v>10</v>
      </c>
      <c r="I5" s="11">
        <v>10</v>
      </c>
      <c r="J5" s="11">
        <v>10</v>
      </c>
      <c r="K5" s="11"/>
    </row>
    <row r="6" spans="1:19" ht="85.5" customHeight="1" x14ac:dyDescent="0.25">
      <c r="A6" s="23">
        <v>3</v>
      </c>
      <c r="B6" s="7" t="s">
        <v>5</v>
      </c>
      <c r="C6" s="13">
        <v>0</v>
      </c>
      <c r="D6" s="13">
        <v>0</v>
      </c>
      <c r="E6" s="14">
        <v>1</v>
      </c>
      <c r="F6" s="12"/>
      <c r="G6" s="10" t="s">
        <v>36</v>
      </c>
      <c r="H6" s="24">
        <v>0</v>
      </c>
      <c r="I6" s="11">
        <v>0</v>
      </c>
      <c r="J6" s="11">
        <v>40</v>
      </c>
      <c r="K6" s="11"/>
    </row>
    <row r="7" spans="1:19" ht="86.25" customHeight="1" x14ac:dyDescent="0.25">
      <c r="A7" s="23">
        <v>4</v>
      </c>
      <c r="B7" s="7" t="s">
        <v>4</v>
      </c>
      <c r="C7" s="13">
        <v>0</v>
      </c>
      <c r="D7" s="13">
        <v>0</v>
      </c>
      <c r="E7" s="12">
        <v>0</v>
      </c>
      <c r="F7" s="12"/>
      <c r="G7" s="10" t="s">
        <v>38</v>
      </c>
      <c r="H7" s="24">
        <v>0</v>
      </c>
      <c r="I7" s="11">
        <v>0</v>
      </c>
      <c r="J7" s="11">
        <v>0</v>
      </c>
      <c r="K7" s="11"/>
    </row>
    <row r="8" spans="1:19" ht="21" customHeight="1" x14ac:dyDescent="0.25">
      <c r="A8" s="3"/>
      <c r="B8" s="3"/>
      <c r="C8" s="15"/>
      <c r="D8" s="15"/>
      <c r="E8" s="15"/>
      <c r="F8" s="16"/>
      <c r="G8" s="34" t="s">
        <v>12</v>
      </c>
      <c r="H8" s="9">
        <f t="shared" ref="H8" si="0">SUM(H4:H7)</f>
        <v>19.428571428571431</v>
      </c>
      <c r="I8" s="9">
        <f>SUM(I4:I7)</f>
        <v>27.022844509948417</v>
      </c>
      <c r="J8" s="25">
        <f>SUM(J4:J7)</f>
        <v>70</v>
      </c>
      <c r="K8" s="17">
        <f>SUM(K4:K7)</f>
        <v>0</v>
      </c>
      <c r="L8" s="3"/>
      <c r="M8" s="3"/>
    </row>
    <row r="9" spans="1:19" s="22" customFormat="1" ht="20.25" customHeight="1" x14ac:dyDescent="0.25">
      <c r="A9" s="18"/>
      <c r="B9" s="19"/>
      <c r="C9" s="19"/>
      <c r="D9" s="19"/>
      <c r="E9" s="19"/>
      <c r="F9" s="20"/>
      <c r="G9" s="21"/>
      <c r="H9" s="21"/>
      <c r="I9" s="18"/>
      <c r="J9" s="18"/>
      <c r="L9" s="18"/>
      <c r="N9" s="18"/>
      <c r="O9" s="18"/>
      <c r="P9" s="18"/>
      <c r="Q9" s="18"/>
      <c r="R9" s="18"/>
      <c r="S9" s="18"/>
    </row>
    <row r="10" spans="1:19" s="22" customFormat="1" ht="27.75" customHeight="1" x14ac:dyDescent="0.25">
      <c r="A10" s="18"/>
      <c r="B10" s="28" t="s">
        <v>26</v>
      </c>
      <c r="C10" s="28"/>
      <c r="D10" s="28"/>
      <c r="E10" s="28"/>
      <c r="F10" s="29"/>
      <c r="G10" s="30" t="s">
        <v>27</v>
      </c>
      <c r="H10" s="30"/>
      <c r="I10" s="15"/>
      <c r="J10" s="18"/>
      <c r="N10" s="18"/>
      <c r="O10" s="18"/>
      <c r="P10" s="18"/>
      <c r="Q10" s="18"/>
      <c r="R10" s="18"/>
      <c r="S10" s="18"/>
    </row>
    <row r="11" spans="1:19" s="22" customFormat="1" ht="23.25" customHeight="1" x14ac:dyDescent="0.25">
      <c r="A11" s="18"/>
      <c r="B11" s="31" t="s">
        <v>28</v>
      </c>
      <c r="C11" s="31"/>
      <c r="D11" s="31"/>
      <c r="E11" s="31"/>
      <c r="F11" s="32"/>
      <c r="G11" s="32" t="s">
        <v>30</v>
      </c>
      <c r="H11" s="32"/>
      <c r="I11" s="15"/>
      <c r="J11" s="18"/>
      <c r="N11" s="18"/>
      <c r="O11" s="18"/>
      <c r="P11" s="18"/>
      <c r="Q11" s="18"/>
    </row>
    <row r="12" spans="1:19" s="22" customFormat="1" ht="19.5" customHeight="1" x14ac:dyDescent="0.25">
      <c r="A12" s="18"/>
      <c r="B12" s="28"/>
      <c r="C12" s="28"/>
      <c r="D12" s="28"/>
      <c r="E12" s="28"/>
      <c r="F12" s="32"/>
      <c r="G12" s="32" t="s">
        <v>29</v>
      </c>
      <c r="H12" s="32"/>
      <c r="I12" s="15"/>
      <c r="J12" s="18"/>
      <c r="N12" s="18"/>
      <c r="O12" s="18"/>
      <c r="P12" s="18"/>
      <c r="Q12" s="18"/>
    </row>
    <row r="13" spans="1:19" s="22" customFormat="1" ht="18.75" customHeight="1" x14ac:dyDescent="0.25">
      <c r="A13" s="18"/>
      <c r="B13" s="32"/>
      <c r="C13" s="32"/>
      <c r="D13" s="32"/>
      <c r="E13" s="32"/>
      <c r="F13" s="32"/>
      <c r="G13" s="32" t="s">
        <v>31</v>
      </c>
      <c r="H13" s="32"/>
      <c r="I13" s="15"/>
      <c r="J13" s="18"/>
      <c r="K13" s="18"/>
      <c r="L13" s="18"/>
      <c r="M13" s="18"/>
      <c r="N13" s="18"/>
      <c r="O13" s="18"/>
      <c r="P13" s="18"/>
      <c r="Q13" s="18"/>
    </row>
    <row r="14" spans="1:19" ht="18" customHeight="1" x14ac:dyDescent="0.25">
      <c r="B14" s="33"/>
      <c r="C14" s="33"/>
      <c r="D14" s="33"/>
      <c r="E14" s="33"/>
      <c r="F14" s="33"/>
      <c r="G14" s="33" t="s">
        <v>16</v>
      </c>
      <c r="H14" s="33"/>
      <c r="I14" s="27"/>
    </row>
    <row r="15" spans="1:19" ht="22.5" customHeight="1" x14ac:dyDescent="0.25">
      <c r="B15" s="27"/>
      <c r="C15" s="27"/>
      <c r="D15" s="27"/>
      <c r="E15" s="27"/>
      <c r="F15" s="27"/>
      <c r="G15" s="27"/>
      <c r="H15" s="27"/>
      <c r="I15" s="27"/>
    </row>
    <row r="16" spans="1:19" x14ac:dyDescent="0.25">
      <c r="B16" s="27"/>
      <c r="C16" s="27"/>
      <c r="D16" s="27"/>
      <c r="E16" s="27"/>
      <c r="F16" s="27"/>
      <c r="G16" s="27"/>
      <c r="H16" s="27"/>
      <c r="I16" s="27"/>
    </row>
  </sheetData>
  <mergeCells count="1">
    <mergeCell ref="A3:B3"/>
  </mergeCells>
  <pageMargins left="0.7" right="0.7" top="0.75" bottom="0.75" header="0.3" footer="0.3"/>
  <pageSetup paperSize="9" scale="91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10</vt:i4>
      </vt:variant>
    </vt:vector>
  </HeadingPairs>
  <TitlesOfParts>
    <vt:vector size="10" baseType="lpstr">
      <vt:lpstr>1.daļa</vt:lpstr>
      <vt:lpstr>2.daļa</vt:lpstr>
      <vt:lpstr>3.daļa</vt:lpstr>
      <vt:lpstr>4.daļa</vt:lpstr>
      <vt:lpstr>5.daļa</vt:lpstr>
      <vt:lpstr>6.daļa</vt:lpstr>
      <vt:lpstr>7.daļa</vt:lpstr>
      <vt:lpstr>8.daļa</vt:lpstr>
      <vt:lpstr>9.daļa</vt:lpstr>
      <vt:lpstr>10.daļa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2018-11-27T08:59:01Z</cp:lastPrinted>
  <dcterms:created xsi:type="dcterms:W3CDTF">2013-05-08T13:18:28Z</dcterms:created>
  <dcterms:modified xsi:type="dcterms:W3CDTF">2018-11-28T12:48:06Z</dcterms:modified>
</cp:coreProperties>
</file>